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ina\高野連data\99_高野連HP2018\yoko\compe\"/>
    </mc:Choice>
  </mc:AlternateContent>
  <xr:revisionPtr revIDLastSave="0" documentId="13_ncr:1_{ABD18CE0-9AE0-41EF-8798-520576DEFF58}" xr6:coauthVersionLast="47" xr6:coauthVersionMax="47" xr10:uidLastSave="{00000000-0000-0000-0000-000000000000}"/>
  <bookViews>
    <workbookView xWindow="-110" yWindow="-110" windowWidth="19420" windowHeight="10300" tabRatio="897" xr2:uid="{00000000-000D-0000-FFFF-FFFF00000000}"/>
  </bookViews>
  <sheets>
    <sheet name="入力方法" sheetId="16" r:id="rId1"/>
    <sheet name="エントリー名簿" sheetId="1" r:id="rId2"/>
    <sheet name="学校一覧" sheetId="20" r:id="rId3"/>
    <sheet name="①100ｍ" sheetId="4" r:id="rId4"/>
    <sheet name="②1500ｍ" sheetId="9" r:id="rId5"/>
    <sheet name="③1800ｍR" sheetId="10" r:id="rId6"/>
    <sheet name="④立三段跳び" sheetId="11" r:id="rId7"/>
    <sheet name="⑤遠投" sheetId="12" r:id="rId8"/>
    <sheet name="⑥塁間継投" sheetId="13" r:id="rId9"/>
    <sheet name="⑦塁間走" sheetId="17" r:id="rId10"/>
    <sheet name="⑧打撃" sheetId="18" r:id="rId11"/>
    <sheet name="チーム" sheetId="19" state="hidden" r:id="rId12"/>
    <sheet name="entry_s" sheetId="21" state="hidden" r:id="rId13"/>
    <sheet name="team_s" sheetId="22" state="hidden" r:id="rId14"/>
  </sheets>
  <definedNames>
    <definedName name="_xlnm._FilterDatabase" localSheetId="3" hidden="1">①100ｍ!$A$5:$A$14</definedName>
    <definedName name="_xlnm._FilterDatabase" localSheetId="4" hidden="1">②1500ｍ!$A$5:$A$14</definedName>
    <definedName name="_xlnm._FilterDatabase" localSheetId="5" hidden="1">③1800ｍR!$A$12:$A$21</definedName>
    <definedName name="_xlnm._FilterDatabase" localSheetId="6" hidden="1">④立三段跳び!$A$5:$A$14</definedName>
    <definedName name="_xlnm._FilterDatabase" localSheetId="7" hidden="1">⑤遠投!$A$5:$A$14</definedName>
    <definedName name="_xlnm._FilterDatabase" localSheetId="8" hidden="1">⑥塁間継投!$A$10:$A$14</definedName>
    <definedName name="_xlnm._FilterDatabase" localSheetId="9" hidden="1">⑦塁間走!$A$5:$A$14</definedName>
    <definedName name="_xlnm._FilterDatabase" localSheetId="10" hidden="1">⑧打撃!$A$1:$I$95</definedName>
    <definedName name="_xlnm._FilterDatabase" localSheetId="12" hidden="1">entry_s!$A$1:$L$18</definedName>
    <definedName name="_xlnm._FilterDatabase" localSheetId="13" hidden="1">team_s!$E$1:$E$1</definedName>
    <definedName name="_xlnm._FilterDatabase" localSheetId="1" hidden="1">エントリー名簿!$A$4:$L$22</definedName>
    <definedName name="_xlnm._FilterDatabase" localSheetId="11" hidden="1">チーム!$A$4:$A$5</definedName>
    <definedName name="_xlnm._FilterDatabase" localSheetId="0" hidden="1">入力方法!$Q$2:$Q$10</definedName>
    <definedName name="_xlnm.Criteria" localSheetId="3">①100ｍ!$A$5:$A$14</definedName>
    <definedName name="_xlnm.Criteria" localSheetId="9">⑦塁間走!$A$5:$A$14</definedName>
    <definedName name="_xlnm.Print_Area" localSheetId="3">①100ｍ!$A$1:$F$14</definedName>
    <definedName name="_xlnm.Print_Area" localSheetId="4">②1500ｍ!$A$1:$G$14</definedName>
    <definedName name="_xlnm.Print_Area" localSheetId="5">③1800ｍR!$A$1:$H$21</definedName>
    <definedName name="_xlnm.Print_Area" localSheetId="6">④立三段跳び!$A$1:$G$14</definedName>
    <definedName name="_xlnm.Print_Area" localSheetId="7">⑤遠投!$A$1:$G$14</definedName>
    <definedName name="_xlnm.Print_Area" localSheetId="8">⑥塁間継投!$A$1:$F$14</definedName>
    <definedName name="_xlnm.Print_Area" localSheetId="9">⑦塁間走!$A$1:$F$14</definedName>
    <definedName name="_xlnm.Print_Area" localSheetId="10">⑧打撃!$A$1:$G$14</definedName>
    <definedName name="_xlnm.Print_Area" localSheetId="12">entry_s!$B$1:$W$90</definedName>
    <definedName name="_xlnm.Print_Area" localSheetId="13">team_s!$F$1:$V$1</definedName>
    <definedName name="_xlnm.Print_Area" localSheetId="1">エントリー名簿!$B$1:$L$94</definedName>
    <definedName name="_xlnm.Print_Area" localSheetId="11">チーム!$B$1:$S$5</definedName>
    <definedName name="_xlnm.Print_Titles" localSheetId="12">entry_s!#REF!</definedName>
    <definedName name="_xlnm.Print_Titles" localSheetId="13">team_s!#REF!</definedName>
    <definedName name="_xlnm.Print_Titles" localSheetId="1">エントリー名簿!$1:$4</definedName>
    <definedName name="_xlnm.Print_Titles" localSheetId="11">チーム!$1:$4</definedName>
    <definedName name="_xlnm.Print_Titles" localSheetId="0">入力方法!$12:$15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5" i="1"/>
  <c r="I3" i="1"/>
  <c r="P7" i="1"/>
  <c r="S3" i="21" s="1"/>
  <c r="P8" i="1"/>
  <c r="S4" i="21" s="1"/>
  <c r="P9" i="1"/>
  <c r="S5" i="21" s="1"/>
  <c r="P10" i="1"/>
  <c r="P11" i="1"/>
  <c r="S7" i="21" s="1"/>
  <c r="H7" i="13"/>
  <c r="H8" i="13"/>
  <c r="C2" i="21"/>
  <c r="M2" i="21" s="1"/>
  <c r="O2" i="21" s="1"/>
  <c r="D2" i="21"/>
  <c r="E2" i="21"/>
  <c r="F2" i="21"/>
  <c r="G2" i="21"/>
  <c r="H2" i="21"/>
  <c r="I2" i="21"/>
  <c r="J2" i="21"/>
  <c r="K2" i="21"/>
  <c r="L2" i="21"/>
  <c r="C3" i="21"/>
  <c r="M3" i="21" s="1"/>
  <c r="N3" i="21" s="1"/>
  <c r="D3" i="21"/>
  <c r="E3" i="21"/>
  <c r="F3" i="21"/>
  <c r="G3" i="21"/>
  <c r="H3" i="21"/>
  <c r="I3" i="21"/>
  <c r="J3" i="21"/>
  <c r="K3" i="21"/>
  <c r="L3" i="21"/>
  <c r="C4" i="21"/>
  <c r="M4" i="21"/>
  <c r="P4" i="21" s="1"/>
  <c r="D4" i="21"/>
  <c r="E4" i="21"/>
  <c r="F4" i="21"/>
  <c r="G4" i="21"/>
  <c r="H4" i="21"/>
  <c r="I4" i="21"/>
  <c r="J4" i="21"/>
  <c r="K4" i="21"/>
  <c r="L4" i="21"/>
  <c r="C5" i="21"/>
  <c r="B5" i="21"/>
  <c r="D5" i="21"/>
  <c r="E5" i="21"/>
  <c r="F5" i="21"/>
  <c r="G5" i="21"/>
  <c r="H5" i="21"/>
  <c r="I5" i="21"/>
  <c r="J5" i="21"/>
  <c r="K5" i="21"/>
  <c r="L5" i="21"/>
  <c r="C6" i="21"/>
  <c r="B6" i="21" s="1"/>
  <c r="D6" i="21"/>
  <c r="E6" i="21"/>
  <c r="F6" i="21"/>
  <c r="G6" i="21"/>
  <c r="H6" i="21"/>
  <c r="I6" i="21"/>
  <c r="J6" i="21"/>
  <c r="K6" i="21"/>
  <c r="L6" i="21"/>
  <c r="C7" i="21"/>
  <c r="D7" i="21"/>
  <c r="E7" i="21"/>
  <c r="F7" i="21"/>
  <c r="G7" i="21"/>
  <c r="H7" i="21"/>
  <c r="I7" i="21"/>
  <c r="J7" i="21"/>
  <c r="K7" i="21"/>
  <c r="L7" i="21"/>
  <c r="C8" i="21"/>
  <c r="M8" i="21"/>
  <c r="P8" i="21" s="1"/>
  <c r="D8" i="21"/>
  <c r="E8" i="21"/>
  <c r="F8" i="21"/>
  <c r="G8" i="21"/>
  <c r="H8" i="21"/>
  <c r="I8" i="21"/>
  <c r="J8" i="21"/>
  <c r="K8" i="21"/>
  <c r="L8" i="21"/>
  <c r="C9" i="21"/>
  <c r="M9" i="21" s="1"/>
  <c r="O9" i="21" s="1"/>
  <c r="D9" i="21"/>
  <c r="E9" i="21"/>
  <c r="F9" i="21"/>
  <c r="G9" i="21"/>
  <c r="H9" i="21"/>
  <c r="I9" i="21"/>
  <c r="J9" i="21"/>
  <c r="K9" i="21"/>
  <c r="L9" i="21"/>
  <c r="C10" i="21"/>
  <c r="M10" i="21" s="1"/>
  <c r="O10" i="21" s="1"/>
  <c r="D10" i="21"/>
  <c r="E10" i="21"/>
  <c r="F10" i="21"/>
  <c r="G10" i="21"/>
  <c r="H10" i="21"/>
  <c r="I10" i="21"/>
  <c r="J10" i="21"/>
  <c r="K10" i="21"/>
  <c r="L10" i="21"/>
  <c r="C11" i="21"/>
  <c r="D11" i="21"/>
  <c r="E11" i="21"/>
  <c r="F11" i="21"/>
  <c r="G11" i="21"/>
  <c r="H11" i="21"/>
  <c r="I11" i="21"/>
  <c r="J11" i="21"/>
  <c r="K11" i="21"/>
  <c r="L11" i="21"/>
  <c r="C12" i="21"/>
  <c r="M12" i="21"/>
  <c r="N12" i="21" s="1"/>
  <c r="D12" i="21"/>
  <c r="E12" i="21"/>
  <c r="F12" i="21"/>
  <c r="G12" i="21"/>
  <c r="H12" i="21"/>
  <c r="I12" i="21"/>
  <c r="J12" i="21"/>
  <c r="K12" i="21"/>
  <c r="L12" i="21"/>
  <c r="C13" i="21"/>
  <c r="D13" i="21"/>
  <c r="E13" i="21"/>
  <c r="F13" i="21"/>
  <c r="G13" i="21"/>
  <c r="H13" i="21"/>
  <c r="I13" i="21"/>
  <c r="J13" i="21"/>
  <c r="K13" i="21"/>
  <c r="L13" i="21"/>
  <c r="C14" i="21"/>
  <c r="D14" i="21"/>
  <c r="E14" i="21"/>
  <c r="F14" i="21"/>
  <c r="G14" i="21"/>
  <c r="H14" i="21"/>
  <c r="I14" i="21"/>
  <c r="J14" i="21"/>
  <c r="K14" i="21"/>
  <c r="L14" i="21"/>
  <c r="C15" i="21"/>
  <c r="M15" i="21" s="1"/>
  <c r="P15" i="21" s="1"/>
  <c r="D15" i="21"/>
  <c r="E15" i="21"/>
  <c r="F15" i="21"/>
  <c r="G15" i="21"/>
  <c r="H15" i="21"/>
  <c r="I15" i="21"/>
  <c r="J15" i="21"/>
  <c r="K15" i="21"/>
  <c r="L15" i="21"/>
  <c r="C16" i="21"/>
  <c r="D16" i="21"/>
  <c r="E16" i="21"/>
  <c r="F16" i="21"/>
  <c r="G16" i="21"/>
  <c r="H16" i="21"/>
  <c r="I16" i="21"/>
  <c r="J16" i="21"/>
  <c r="K16" i="21"/>
  <c r="L16" i="21"/>
  <c r="C17" i="21"/>
  <c r="B17" i="21" s="1"/>
  <c r="D17" i="21"/>
  <c r="E17" i="21"/>
  <c r="F17" i="21"/>
  <c r="G17" i="21"/>
  <c r="H17" i="21"/>
  <c r="I17" i="21"/>
  <c r="J17" i="21"/>
  <c r="K17" i="21"/>
  <c r="L17" i="21"/>
  <c r="C18" i="21"/>
  <c r="M18" i="21" s="1"/>
  <c r="N18" i="21" s="1"/>
  <c r="D18" i="21"/>
  <c r="E18" i="21"/>
  <c r="F18" i="21"/>
  <c r="G18" i="21"/>
  <c r="H18" i="21"/>
  <c r="I18" i="21"/>
  <c r="J18" i="21"/>
  <c r="K18" i="21"/>
  <c r="L18" i="21"/>
  <c r="C19" i="21"/>
  <c r="D19" i="21"/>
  <c r="E19" i="21"/>
  <c r="F19" i="21"/>
  <c r="G19" i="21"/>
  <c r="H19" i="21"/>
  <c r="I19" i="21"/>
  <c r="J19" i="21"/>
  <c r="K19" i="21"/>
  <c r="L19" i="21"/>
  <c r="C20" i="21"/>
  <c r="M20" i="21"/>
  <c r="O20" i="21" s="1"/>
  <c r="D20" i="21"/>
  <c r="E20" i="21"/>
  <c r="F20" i="21"/>
  <c r="G20" i="21"/>
  <c r="H20" i="21"/>
  <c r="I20" i="21"/>
  <c r="J20" i="21"/>
  <c r="K20" i="21"/>
  <c r="L20" i="21"/>
  <c r="C21" i="21"/>
  <c r="B21" i="21" s="1"/>
  <c r="D21" i="21"/>
  <c r="E21" i="21"/>
  <c r="F21" i="21"/>
  <c r="G21" i="21"/>
  <c r="H21" i="21"/>
  <c r="I21" i="21"/>
  <c r="J21" i="21"/>
  <c r="K21" i="21"/>
  <c r="L21" i="21"/>
  <c r="C22" i="21"/>
  <c r="M22" i="21" s="1"/>
  <c r="O22" i="21" s="1"/>
  <c r="D22" i="21"/>
  <c r="E22" i="21"/>
  <c r="F22" i="21"/>
  <c r="G22" i="21"/>
  <c r="H22" i="21"/>
  <c r="I22" i="21"/>
  <c r="J22" i="21"/>
  <c r="K22" i="21"/>
  <c r="L22" i="21"/>
  <c r="C23" i="21"/>
  <c r="D23" i="21"/>
  <c r="E23" i="21"/>
  <c r="F23" i="21"/>
  <c r="G23" i="21"/>
  <c r="H23" i="21"/>
  <c r="I23" i="21"/>
  <c r="J23" i="21"/>
  <c r="K23" i="21"/>
  <c r="L23" i="21"/>
  <c r="C24" i="21"/>
  <c r="M24" i="21" s="1"/>
  <c r="O24" i="21" s="1"/>
  <c r="D24" i="21"/>
  <c r="E24" i="21"/>
  <c r="F24" i="21"/>
  <c r="G24" i="21"/>
  <c r="H24" i="21"/>
  <c r="I24" i="21"/>
  <c r="J24" i="21"/>
  <c r="K24" i="21"/>
  <c r="L24" i="21"/>
  <c r="C25" i="21"/>
  <c r="M25" i="21" s="1"/>
  <c r="N25" i="21" s="1"/>
  <c r="D25" i="21"/>
  <c r="E25" i="21"/>
  <c r="F25" i="21"/>
  <c r="G25" i="21"/>
  <c r="H25" i="21"/>
  <c r="I25" i="21"/>
  <c r="J25" i="21"/>
  <c r="K25" i="21"/>
  <c r="L25" i="21"/>
  <c r="C26" i="21"/>
  <c r="M26" i="21" s="1"/>
  <c r="P26" i="21" s="1"/>
  <c r="D26" i="21"/>
  <c r="E26" i="21"/>
  <c r="F26" i="21"/>
  <c r="G26" i="21"/>
  <c r="H26" i="21"/>
  <c r="I26" i="21"/>
  <c r="J26" i="21"/>
  <c r="K26" i="21"/>
  <c r="L26" i="21"/>
  <c r="C27" i="21"/>
  <c r="D27" i="21"/>
  <c r="E27" i="21"/>
  <c r="F27" i="21"/>
  <c r="G27" i="21"/>
  <c r="H27" i="21"/>
  <c r="I27" i="21"/>
  <c r="J27" i="21"/>
  <c r="K27" i="21"/>
  <c r="L27" i="21"/>
  <c r="C28" i="21"/>
  <c r="M28" i="21"/>
  <c r="P28" i="21" s="1"/>
  <c r="D28" i="21"/>
  <c r="E28" i="21"/>
  <c r="F28" i="21"/>
  <c r="G28" i="21"/>
  <c r="H28" i="21"/>
  <c r="I28" i="21"/>
  <c r="J28" i="21"/>
  <c r="K28" i="21"/>
  <c r="L28" i="21"/>
  <c r="C29" i="21"/>
  <c r="D29" i="21"/>
  <c r="E29" i="21"/>
  <c r="F29" i="21"/>
  <c r="G29" i="21"/>
  <c r="H29" i="21"/>
  <c r="I29" i="21"/>
  <c r="J29" i="21"/>
  <c r="K29" i="21"/>
  <c r="L29" i="21"/>
  <c r="C30" i="21"/>
  <c r="D30" i="21"/>
  <c r="E30" i="21"/>
  <c r="F30" i="21"/>
  <c r="G30" i="21"/>
  <c r="H30" i="21"/>
  <c r="I30" i="21"/>
  <c r="J30" i="21"/>
  <c r="K30" i="21"/>
  <c r="L30" i="21"/>
  <c r="C31" i="21"/>
  <c r="M31" i="21" s="1"/>
  <c r="N31" i="21" s="1"/>
  <c r="D31" i="21"/>
  <c r="E31" i="21"/>
  <c r="F31" i="21"/>
  <c r="G31" i="21"/>
  <c r="H31" i="21"/>
  <c r="I31" i="21"/>
  <c r="J31" i="21"/>
  <c r="K31" i="21"/>
  <c r="L31" i="21"/>
  <c r="C32" i="21"/>
  <c r="M32" i="21" s="1"/>
  <c r="P32" i="21" s="1"/>
  <c r="D32" i="21"/>
  <c r="E32" i="21"/>
  <c r="F32" i="21"/>
  <c r="G32" i="21"/>
  <c r="H32" i="21"/>
  <c r="I32" i="21"/>
  <c r="J32" i="21"/>
  <c r="K32" i="21"/>
  <c r="L32" i="21"/>
  <c r="C33" i="21"/>
  <c r="M33" i="21" s="1"/>
  <c r="N33" i="21" s="1"/>
  <c r="D33" i="21"/>
  <c r="E33" i="21"/>
  <c r="F33" i="21"/>
  <c r="G33" i="21"/>
  <c r="H33" i="21"/>
  <c r="I33" i="21"/>
  <c r="J33" i="21"/>
  <c r="K33" i="21"/>
  <c r="L33" i="21"/>
  <c r="C34" i="21"/>
  <c r="M34" i="21"/>
  <c r="O34" i="21" s="1"/>
  <c r="D34" i="21"/>
  <c r="E34" i="21"/>
  <c r="F34" i="21"/>
  <c r="G34" i="21"/>
  <c r="H34" i="21"/>
  <c r="I34" i="21"/>
  <c r="J34" i="21"/>
  <c r="K34" i="21"/>
  <c r="L34" i="21"/>
  <c r="C35" i="21"/>
  <c r="M35" i="21" s="1"/>
  <c r="P35" i="21" s="1"/>
  <c r="D35" i="21"/>
  <c r="E35" i="21"/>
  <c r="F35" i="21"/>
  <c r="G35" i="21"/>
  <c r="H35" i="21"/>
  <c r="I35" i="21"/>
  <c r="J35" i="21"/>
  <c r="K35" i="21"/>
  <c r="L35" i="21"/>
  <c r="C36" i="21"/>
  <c r="M36" i="21" s="1"/>
  <c r="N36" i="21" s="1"/>
  <c r="D36" i="21"/>
  <c r="E36" i="21"/>
  <c r="F36" i="21"/>
  <c r="G36" i="21"/>
  <c r="H36" i="21"/>
  <c r="I36" i="21"/>
  <c r="J36" i="21"/>
  <c r="K36" i="21"/>
  <c r="L36" i="21"/>
  <c r="C37" i="21"/>
  <c r="B37" i="21"/>
  <c r="D37" i="21"/>
  <c r="E37" i="21"/>
  <c r="F37" i="21"/>
  <c r="G37" i="21"/>
  <c r="H37" i="21"/>
  <c r="I37" i="21"/>
  <c r="J37" i="21"/>
  <c r="K37" i="21"/>
  <c r="L37" i="21"/>
  <c r="C38" i="21"/>
  <c r="B38" i="21" s="1"/>
  <c r="D38" i="21"/>
  <c r="E38" i="21"/>
  <c r="F38" i="21"/>
  <c r="G38" i="21"/>
  <c r="H38" i="21"/>
  <c r="I38" i="21"/>
  <c r="J38" i="21"/>
  <c r="K38" i="21"/>
  <c r="L38" i="21"/>
  <c r="C39" i="21"/>
  <c r="M39" i="21" s="1"/>
  <c r="O39" i="21" s="1"/>
  <c r="D39" i="21"/>
  <c r="E39" i="21"/>
  <c r="F39" i="21"/>
  <c r="G39" i="21"/>
  <c r="H39" i="21"/>
  <c r="I39" i="21"/>
  <c r="J39" i="21"/>
  <c r="K39" i="21"/>
  <c r="L39" i="21"/>
  <c r="C40" i="21"/>
  <c r="M40" i="21" s="1"/>
  <c r="N40" i="21" s="1"/>
  <c r="D40" i="21"/>
  <c r="E40" i="21"/>
  <c r="F40" i="21"/>
  <c r="G40" i="21"/>
  <c r="H40" i="21"/>
  <c r="I40" i="21"/>
  <c r="J40" i="21"/>
  <c r="K40" i="21"/>
  <c r="L40" i="21"/>
  <c r="C41" i="21"/>
  <c r="M41" i="21" s="1"/>
  <c r="P41" i="21" s="1"/>
  <c r="D41" i="21"/>
  <c r="E41" i="21"/>
  <c r="F41" i="21"/>
  <c r="G41" i="21"/>
  <c r="H41" i="21"/>
  <c r="I41" i="21"/>
  <c r="J41" i="21"/>
  <c r="K41" i="21"/>
  <c r="L41" i="21"/>
  <c r="C42" i="21"/>
  <c r="M42" i="21"/>
  <c r="P42" i="21" s="1"/>
  <c r="D42" i="21"/>
  <c r="E42" i="21"/>
  <c r="F42" i="21"/>
  <c r="G42" i="21"/>
  <c r="H42" i="21"/>
  <c r="I42" i="21"/>
  <c r="J42" i="21"/>
  <c r="K42" i="21"/>
  <c r="L42" i="21"/>
  <c r="C43" i="21"/>
  <c r="A43" i="21" s="1"/>
  <c r="D43" i="21"/>
  <c r="E43" i="21"/>
  <c r="F43" i="21"/>
  <c r="G43" i="21"/>
  <c r="H43" i="21"/>
  <c r="I43" i="21"/>
  <c r="J43" i="21"/>
  <c r="K43" i="21"/>
  <c r="L43" i="21"/>
  <c r="C44" i="21"/>
  <c r="A44" i="21"/>
  <c r="D44" i="21"/>
  <c r="E44" i="21"/>
  <c r="F44" i="21"/>
  <c r="G44" i="21"/>
  <c r="H44" i="21"/>
  <c r="I44" i="21"/>
  <c r="J44" i="21"/>
  <c r="K44" i="21"/>
  <c r="L44" i="21"/>
  <c r="C45" i="21"/>
  <c r="B45" i="21" s="1"/>
  <c r="D45" i="21"/>
  <c r="E45" i="21"/>
  <c r="F45" i="21"/>
  <c r="G45" i="21"/>
  <c r="H45" i="21"/>
  <c r="I45" i="21"/>
  <c r="J45" i="21"/>
  <c r="K45" i="21"/>
  <c r="L45" i="21"/>
  <c r="C46" i="21"/>
  <c r="B46" i="21" s="1"/>
  <c r="D46" i="21"/>
  <c r="E46" i="21"/>
  <c r="F46" i="21"/>
  <c r="G46" i="21"/>
  <c r="H46" i="21"/>
  <c r="I46" i="21"/>
  <c r="J46" i="21"/>
  <c r="K46" i="21"/>
  <c r="L46" i="21"/>
  <c r="C47" i="21"/>
  <c r="D47" i="21"/>
  <c r="E47" i="21"/>
  <c r="F47" i="21"/>
  <c r="G47" i="21"/>
  <c r="H47" i="21"/>
  <c r="I47" i="21"/>
  <c r="J47" i="21"/>
  <c r="K47" i="21"/>
  <c r="L47" i="21"/>
  <c r="C48" i="21"/>
  <c r="A48" i="21" s="1"/>
  <c r="D48" i="21"/>
  <c r="E48" i="21"/>
  <c r="F48" i="21"/>
  <c r="G48" i="21"/>
  <c r="H48" i="21"/>
  <c r="I48" i="21"/>
  <c r="J48" i="21"/>
  <c r="K48" i="21"/>
  <c r="L48" i="21"/>
  <c r="C49" i="21"/>
  <c r="M49" i="21" s="1"/>
  <c r="D49" i="21"/>
  <c r="E49" i="21"/>
  <c r="F49" i="21"/>
  <c r="G49" i="21"/>
  <c r="H49" i="21"/>
  <c r="I49" i="21"/>
  <c r="J49" i="21"/>
  <c r="K49" i="21"/>
  <c r="L49" i="21"/>
  <c r="C50" i="21"/>
  <c r="D50" i="21"/>
  <c r="E50" i="21"/>
  <c r="F50" i="21"/>
  <c r="G50" i="21"/>
  <c r="H50" i="21"/>
  <c r="I50" i="21"/>
  <c r="J50" i="21"/>
  <c r="K50" i="21"/>
  <c r="L50" i="21"/>
  <c r="C51" i="21"/>
  <c r="D51" i="21"/>
  <c r="E51" i="21"/>
  <c r="F51" i="21"/>
  <c r="G51" i="21"/>
  <c r="H51" i="21"/>
  <c r="I51" i="21"/>
  <c r="J51" i="21"/>
  <c r="K51" i="21"/>
  <c r="L51" i="21"/>
  <c r="C52" i="21"/>
  <c r="M52" i="21"/>
  <c r="P52" i="21" s="1"/>
  <c r="D52" i="21"/>
  <c r="E52" i="21"/>
  <c r="F52" i="21"/>
  <c r="G52" i="21"/>
  <c r="H52" i="21"/>
  <c r="I52" i="21"/>
  <c r="J52" i="21"/>
  <c r="K52" i="21"/>
  <c r="L52" i="21"/>
  <c r="C53" i="21"/>
  <c r="D53" i="21"/>
  <c r="E53" i="21"/>
  <c r="F53" i="21"/>
  <c r="G53" i="21"/>
  <c r="H53" i="21"/>
  <c r="I53" i="21"/>
  <c r="J53" i="21"/>
  <c r="K53" i="21"/>
  <c r="L53" i="21"/>
  <c r="C54" i="21"/>
  <c r="D54" i="21"/>
  <c r="E54" i="21"/>
  <c r="F54" i="21"/>
  <c r="G54" i="21"/>
  <c r="H54" i="21"/>
  <c r="I54" i="21"/>
  <c r="J54" i="21"/>
  <c r="K54" i="21"/>
  <c r="L54" i="21"/>
  <c r="C55" i="21"/>
  <c r="M55" i="21"/>
  <c r="N55" i="21" s="1"/>
  <c r="D55" i="21"/>
  <c r="E55" i="21"/>
  <c r="F55" i="21"/>
  <c r="G55" i="21"/>
  <c r="H55" i="21"/>
  <c r="I55" i="21"/>
  <c r="J55" i="21"/>
  <c r="K55" i="21"/>
  <c r="L55" i="21"/>
  <c r="C56" i="21"/>
  <c r="A56" i="21" s="1"/>
  <c r="D56" i="21"/>
  <c r="E56" i="21"/>
  <c r="F56" i="21"/>
  <c r="G56" i="21"/>
  <c r="H56" i="21"/>
  <c r="I56" i="21"/>
  <c r="J56" i="21"/>
  <c r="K56" i="21"/>
  <c r="L56" i="21"/>
  <c r="C57" i="21"/>
  <c r="M57" i="21" s="1"/>
  <c r="N57" i="21" s="1"/>
  <c r="D57" i="21"/>
  <c r="E57" i="21"/>
  <c r="F57" i="21"/>
  <c r="G57" i="21"/>
  <c r="H57" i="21"/>
  <c r="I57" i="21"/>
  <c r="J57" i="21"/>
  <c r="K57" i="21"/>
  <c r="L57" i="21"/>
  <c r="C58" i="21"/>
  <c r="M58" i="21" s="1"/>
  <c r="P58" i="21" s="1"/>
  <c r="D58" i="21"/>
  <c r="E58" i="21"/>
  <c r="F58" i="21"/>
  <c r="G58" i="21"/>
  <c r="H58" i="21"/>
  <c r="I58" i="21"/>
  <c r="J58" i="21"/>
  <c r="K58" i="21"/>
  <c r="L58" i="21"/>
  <c r="C59" i="21"/>
  <c r="A59" i="21" s="1"/>
  <c r="D59" i="21"/>
  <c r="E59" i="21"/>
  <c r="F59" i="21"/>
  <c r="G59" i="21"/>
  <c r="H59" i="21"/>
  <c r="I59" i="21"/>
  <c r="J59" i="21"/>
  <c r="K59" i="21"/>
  <c r="L59" i="21"/>
  <c r="C60" i="21"/>
  <c r="B60" i="21" s="1"/>
  <c r="D60" i="21"/>
  <c r="E60" i="21"/>
  <c r="F60" i="21"/>
  <c r="G60" i="21"/>
  <c r="H60" i="21"/>
  <c r="I60" i="21"/>
  <c r="J60" i="21"/>
  <c r="K60" i="21"/>
  <c r="L60" i="21"/>
  <c r="C61" i="21"/>
  <c r="B61" i="21"/>
  <c r="D61" i="21"/>
  <c r="E61" i="21"/>
  <c r="F61" i="21"/>
  <c r="G61" i="21"/>
  <c r="H61" i="21"/>
  <c r="I61" i="21"/>
  <c r="J61" i="21"/>
  <c r="K61" i="21"/>
  <c r="L61" i="21"/>
  <c r="C62" i="21"/>
  <c r="D62" i="21"/>
  <c r="E62" i="21"/>
  <c r="F62" i="21"/>
  <c r="G62" i="21"/>
  <c r="H62" i="21"/>
  <c r="I62" i="21"/>
  <c r="J62" i="21"/>
  <c r="K62" i="21"/>
  <c r="L62" i="21"/>
  <c r="C63" i="21"/>
  <c r="M63" i="21" s="1"/>
  <c r="P63" i="21" s="1"/>
  <c r="D63" i="21"/>
  <c r="E63" i="21"/>
  <c r="F63" i="21"/>
  <c r="G63" i="21"/>
  <c r="H63" i="21"/>
  <c r="I63" i="21"/>
  <c r="J63" i="21"/>
  <c r="K63" i="21"/>
  <c r="L63" i="21"/>
  <c r="C64" i="21"/>
  <c r="A64" i="21" s="1"/>
  <c r="D64" i="21"/>
  <c r="E64" i="21"/>
  <c r="F64" i="21"/>
  <c r="G64" i="21"/>
  <c r="H64" i="21"/>
  <c r="I64" i="21"/>
  <c r="J64" i="21"/>
  <c r="K64" i="21"/>
  <c r="L64" i="21"/>
  <c r="C65" i="21"/>
  <c r="B65" i="21" s="1"/>
  <c r="D65" i="21"/>
  <c r="E65" i="21"/>
  <c r="F65" i="21"/>
  <c r="G65" i="21"/>
  <c r="H65" i="21"/>
  <c r="I65" i="21"/>
  <c r="J65" i="21"/>
  <c r="K65" i="21"/>
  <c r="L65" i="21"/>
  <c r="C66" i="21"/>
  <c r="M66" i="21" s="1"/>
  <c r="P66" i="21" s="1"/>
  <c r="D66" i="21"/>
  <c r="E66" i="21"/>
  <c r="F66" i="21"/>
  <c r="G66" i="21"/>
  <c r="H66" i="21"/>
  <c r="I66" i="21"/>
  <c r="J66" i="21"/>
  <c r="K66" i="21"/>
  <c r="L66" i="21"/>
  <c r="C67" i="21"/>
  <c r="B67" i="21" s="1"/>
  <c r="D67" i="21"/>
  <c r="E67" i="21"/>
  <c r="F67" i="21"/>
  <c r="G67" i="21"/>
  <c r="H67" i="21"/>
  <c r="I67" i="21"/>
  <c r="J67" i="21"/>
  <c r="K67" i="21"/>
  <c r="L67" i="21"/>
  <c r="C68" i="21"/>
  <c r="A68" i="21"/>
  <c r="D68" i="21"/>
  <c r="E68" i="21"/>
  <c r="F68" i="21"/>
  <c r="G68" i="21"/>
  <c r="H68" i="21"/>
  <c r="I68" i="21"/>
  <c r="J68" i="21"/>
  <c r="K68" i="21"/>
  <c r="L68" i="21"/>
  <c r="C69" i="21"/>
  <c r="B69" i="21" s="1"/>
  <c r="D69" i="21"/>
  <c r="E69" i="21"/>
  <c r="F69" i="21"/>
  <c r="G69" i="21"/>
  <c r="H69" i="21"/>
  <c r="I69" i="21"/>
  <c r="J69" i="21"/>
  <c r="K69" i="21"/>
  <c r="L69" i="21"/>
  <c r="C70" i="21"/>
  <c r="M70" i="21"/>
  <c r="P70" i="21" s="1"/>
  <c r="D70" i="21"/>
  <c r="E70" i="21"/>
  <c r="F70" i="21"/>
  <c r="G70" i="21"/>
  <c r="H70" i="21"/>
  <c r="I70" i="21"/>
  <c r="J70" i="21"/>
  <c r="K70" i="21"/>
  <c r="L70" i="21"/>
  <c r="C71" i="21"/>
  <c r="B71" i="21" s="1"/>
  <c r="D71" i="21"/>
  <c r="E71" i="21"/>
  <c r="F71" i="21"/>
  <c r="G71" i="21"/>
  <c r="H71" i="21"/>
  <c r="I71" i="21"/>
  <c r="J71" i="21"/>
  <c r="K71" i="21"/>
  <c r="L71" i="21"/>
  <c r="C72" i="21"/>
  <c r="M72" i="21" s="1"/>
  <c r="O72" i="21" s="1"/>
  <c r="D72" i="21"/>
  <c r="E72" i="21"/>
  <c r="F72" i="21"/>
  <c r="G72" i="21"/>
  <c r="H72" i="21"/>
  <c r="I72" i="21"/>
  <c r="J72" i="21"/>
  <c r="K72" i="21"/>
  <c r="L72" i="21"/>
  <c r="C73" i="21"/>
  <c r="M73" i="21" s="1"/>
  <c r="N73" i="21" s="1"/>
  <c r="D73" i="21"/>
  <c r="E73" i="21"/>
  <c r="F73" i="21"/>
  <c r="G73" i="21"/>
  <c r="H73" i="21"/>
  <c r="I73" i="21"/>
  <c r="J73" i="21"/>
  <c r="K73" i="21"/>
  <c r="L73" i="21"/>
  <c r="C74" i="21"/>
  <c r="M74" i="21" s="1"/>
  <c r="N74" i="21" s="1"/>
  <c r="D74" i="21"/>
  <c r="E74" i="21"/>
  <c r="F74" i="21"/>
  <c r="G74" i="21"/>
  <c r="H74" i="21"/>
  <c r="I74" i="21"/>
  <c r="J74" i="21"/>
  <c r="K74" i="21"/>
  <c r="L74" i="21"/>
  <c r="C75" i="21"/>
  <c r="M75" i="21" s="1"/>
  <c r="O75" i="21" s="1"/>
  <c r="D75" i="21"/>
  <c r="E75" i="21"/>
  <c r="F75" i="21"/>
  <c r="G75" i="21"/>
  <c r="H75" i="21"/>
  <c r="I75" i="21"/>
  <c r="J75" i="21"/>
  <c r="K75" i="21"/>
  <c r="L75" i="21"/>
  <c r="C76" i="21"/>
  <c r="B76" i="21" s="1"/>
  <c r="D76" i="21"/>
  <c r="E76" i="21"/>
  <c r="F76" i="21"/>
  <c r="G76" i="21"/>
  <c r="H76" i="21"/>
  <c r="I76" i="21"/>
  <c r="J76" i="21"/>
  <c r="K76" i="21"/>
  <c r="L76" i="21"/>
  <c r="C77" i="21"/>
  <c r="B77" i="21" s="1"/>
  <c r="D77" i="21"/>
  <c r="E77" i="21"/>
  <c r="F77" i="21"/>
  <c r="G77" i="21"/>
  <c r="H77" i="21"/>
  <c r="I77" i="21"/>
  <c r="J77" i="21"/>
  <c r="K77" i="21"/>
  <c r="L77" i="21"/>
  <c r="C78" i="21"/>
  <c r="M78" i="21" s="1"/>
  <c r="N78" i="21" s="1"/>
  <c r="D78" i="21"/>
  <c r="E78" i="21"/>
  <c r="F78" i="21"/>
  <c r="G78" i="21"/>
  <c r="H78" i="21"/>
  <c r="I78" i="21"/>
  <c r="J78" i="21"/>
  <c r="K78" i="21"/>
  <c r="L78" i="21"/>
  <c r="C79" i="21"/>
  <c r="M79" i="21" s="1"/>
  <c r="N79" i="21" s="1"/>
  <c r="D79" i="21"/>
  <c r="E79" i="21"/>
  <c r="F79" i="21"/>
  <c r="G79" i="21"/>
  <c r="H79" i="21"/>
  <c r="I79" i="21"/>
  <c r="J79" i="21"/>
  <c r="K79" i="21"/>
  <c r="L79" i="21"/>
  <c r="C80" i="21"/>
  <c r="M80" i="21" s="1"/>
  <c r="O80" i="21" s="1"/>
  <c r="D80" i="21"/>
  <c r="E80" i="21"/>
  <c r="F80" i="21"/>
  <c r="G80" i="21"/>
  <c r="H80" i="21"/>
  <c r="I80" i="21"/>
  <c r="J80" i="21"/>
  <c r="K80" i="21"/>
  <c r="L80" i="21"/>
  <c r="C81" i="21"/>
  <c r="A81" i="21" s="1"/>
  <c r="D81" i="21"/>
  <c r="E81" i="21"/>
  <c r="F81" i="21"/>
  <c r="G81" i="21"/>
  <c r="H81" i="21"/>
  <c r="I81" i="21"/>
  <c r="J81" i="21"/>
  <c r="K81" i="21"/>
  <c r="L81" i="21"/>
  <c r="C82" i="21"/>
  <c r="M82" i="21"/>
  <c r="N82" i="21" s="1"/>
  <c r="D82" i="21"/>
  <c r="E82" i="21"/>
  <c r="F82" i="21"/>
  <c r="G82" i="21"/>
  <c r="H82" i="21"/>
  <c r="I82" i="21"/>
  <c r="J82" i="21"/>
  <c r="K82" i="21"/>
  <c r="L82" i="21"/>
  <c r="C83" i="21"/>
  <c r="M83" i="21" s="1"/>
  <c r="P83" i="21" s="1"/>
  <c r="D83" i="21"/>
  <c r="E83" i="21"/>
  <c r="F83" i="21"/>
  <c r="G83" i="21"/>
  <c r="H83" i="21"/>
  <c r="I83" i="21"/>
  <c r="J83" i="21"/>
  <c r="K83" i="21"/>
  <c r="L83" i="21"/>
  <c r="C84" i="21"/>
  <c r="M84" i="21" s="1"/>
  <c r="O84" i="21" s="1"/>
  <c r="D84" i="21"/>
  <c r="E84" i="21"/>
  <c r="F84" i="21"/>
  <c r="G84" i="21"/>
  <c r="H84" i="21"/>
  <c r="I84" i="21"/>
  <c r="J84" i="21"/>
  <c r="K84" i="21"/>
  <c r="L84" i="21"/>
  <c r="C85" i="21"/>
  <c r="B85" i="21" s="1"/>
  <c r="D85" i="21"/>
  <c r="E85" i="21"/>
  <c r="F85" i="21"/>
  <c r="G85" i="21"/>
  <c r="H85" i="21"/>
  <c r="I85" i="21"/>
  <c r="J85" i="21"/>
  <c r="K85" i="21"/>
  <c r="L85" i="21"/>
  <c r="C86" i="21"/>
  <c r="B86" i="21" s="1"/>
  <c r="D86" i="21"/>
  <c r="E86" i="21"/>
  <c r="F86" i="21"/>
  <c r="G86" i="21"/>
  <c r="H86" i="21"/>
  <c r="I86" i="21"/>
  <c r="J86" i="21"/>
  <c r="K86" i="21"/>
  <c r="L86" i="21"/>
  <c r="C87" i="21"/>
  <c r="A87" i="21" s="1"/>
  <c r="D87" i="21"/>
  <c r="E87" i="21"/>
  <c r="F87" i="21"/>
  <c r="G87" i="21"/>
  <c r="H87" i="21"/>
  <c r="I87" i="21"/>
  <c r="J87" i="21"/>
  <c r="K87" i="21"/>
  <c r="L87" i="21"/>
  <c r="C88" i="21"/>
  <c r="M88" i="21" s="1"/>
  <c r="O88" i="21" s="1"/>
  <c r="D88" i="21"/>
  <c r="E88" i="21"/>
  <c r="F88" i="21"/>
  <c r="G88" i="21"/>
  <c r="H88" i="21"/>
  <c r="I88" i="21"/>
  <c r="J88" i="21"/>
  <c r="K88" i="21"/>
  <c r="L88" i="21"/>
  <c r="C89" i="21"/>
  <c r="M89" i="21" s="1"/>
  <c r="D89" i="21"/>
  <c r="E89" i="21"/>
  <c r="F89" i="21"/>
  <c r="G89" i="21"/>
  <c r="H89" i="21"/>
  <c r="I89" i="21"/>
  <c r="J89" i="21"/>
  <c r="K89" i="21"/>
  <c r="L89" i="21"/>
  <c r="C90" i="21"/>
  <c r="D90" i="21"/>
  <c r="E90" i="21"/>
  <c r="F90" i="21"/>
  <c r="G90" i="21"/>
  <c r="H90" i="21"/>
  <c r="I90" i="21"/>
  <c r="J90" i="21"/>
  <c r="K90" i="21"/>
  <c r="L90" i="21"/>
  <c r="C1" i="21"/>
  <c r="M1" i="21" s="1"/>
  <c r="O1" i="21" s="1"/>
  <c r="D1" i="21"/>
  <c r="E1" i="21"/>
  <c r="F1" i="21"/>
  <c r="G1" i="21"/>
  <c r="H1" i="21"/>
  <c r="I1" i="21"/>
  <c r="J1" i="21"/>
  <c r="K1" i="21"/>
  <c r="L1" i="21"/>
  <c r="B44" i="21"/>
  <c r="M62" i="21"/>
  <c r="N62" i="21" s="1"/>
  <c r="B12" i="21"/>
  <c r="B59" i="21"/>
  <c r="M5" i="21"/>
  <c r="N5" i="21" s="1"/>
  <c r="B18" i="21"/>
  <c r="A89" i="21"/>
  <c r="A38" i="21"/>
  <c r="I7" i="9"/>
  <c r="I8" i="9"/>
  <c r="I9" i="9"/>
  <c r="I10" i="9"/>
  <c r="I11" i="9"/>
  <c r="I12" i="9"/>
  <c r="I13" i="9"/>
  <c r="I14" i="9"/>
  <c r="I6" i="9"/>
  <c r="H6" i="4"/>
  <c r="B7" i="18"/>
  <c r="B8" i="18"/>
  <c r="B9" i="18"/>
  <c r="B10" i="18"/>
  <c r="B11" i="18"/>
  <c r="B12" i="18"/>
  <c r="B13" i="18"/>
  <c r="B14" i="18"/>
  <c r="B6" i="4"/>
  <c r="J6" i="10"/>
  <c r="B6" i="18"/>
  <c r="S33" i="1"/>
  <c r="V29" i="21" s="1"/>
  <c r="B7" i="17"/>
  <c r="B8" i="17"/>
  <c r="B9" i="17"/>
  <c r="B10" i="17"/>
  <c r="T15" i="1"/>
  <c r="W11" i="21" s="1"/>
  <c r="T16" i="1"/>
  <c r="W12" i="21" s="1"/>
  <c r="B11" i="17"/>
  <c r="B12" i="17"/>
  <c r="B13" i="17"/>
  <c r="B14" i="17"/>
  <c r="B6" i="17"/>
  <c r="T28" i="1"/>
  <c r="W24" i="21" s="1"/>
  <c r="T11" i="1"/>
  <c r="W7" i="21" s="1"/>
  <c r="B12" i="13"/>
  <c r="B13" i="13"/>
  <c r="B14" i="13"/>
  <c r="B11" i="13"/>
  <c r="B7" i="12"/>
  <c r="B8" i="12"/>
  <c r="B9" i="12"/>
  <c r="B10" i="12"/>
  <c r="B11" i="12"/>
  <c r="B12" i="12"/>
  <c r="B13" i="12"/>
  <c r="B14" i="12"/>
  <c r="B6" i="12"/>
  <c r="R18" i="1"/>
  <c r="U14" i="21" s="1"/>
  <c r="B7" i="11"/>
  <c r="B8" i="11"/>
  <c r="B9" i="11"/>
  <c r="B10" i="11"/>
  <c r="B11" i="11"/>
  <c r="B12" i="11"/>
  <c r="B13" i="11"/>
  <c r="B14" i="11"/>
  <c r="Q32" i="1"/>
  <c r="T28" i="21" s="1"/>
  <c r="B6" i="11"/>
  <c r="Q34" i="1"/>
  <c r="T30" i="21" s="1"/>
  <c r="B14" i="10"/>
  <c r="B15" i="10"/>
  <c r="B16" i="10"/>
  <c r="B17" i="10"/>
  <c r="B18" i="10"/>
  <c r="B19" i="10"/>
  <c r="B20" i="10"/>
  <c r="B21" i="10"/>
  <c r="B13" i="10"/>
  <c r="B7" i="9"/>
  <c r="B8" i="9"/>
  <c r="B9" i="9"/>
  <c r="B10" i="9"/>
  <c r="B11" i="9"/>
  <c r="B12" i="9"/>
  <c r="B13" i="9"/>
  <c r="B14" i="9"/>
  <c r="B6" i="9"/>
  <c r="B7" i="4"/>
  <c r="B8" i="4"/>
  <c r="B9" i="4"/>
  <c r="B10" i="4"/>
  <c r="B11" i="4"/>
  <c r="B12" i="4"/>
  <c r="B13" i="4"/>
  <c r="B14" i="4"/>
  <c r="O14" i="1"/>
  <c r="R10" i="21" s="1"/>
  <c r="I6" i="11"/>
  <c r="I3" i="11"/>
  <c r="I7" i="11"/>
  <c r="I8" i="11"/>
  <c r="I9" i="11"/>
  <c r="I10" i="11"/>
  <c r="I11" i="11"/>
  <c r="I12" i="11"/>
  <c r="I13" i="11"/>
  <c r="I14" i="11"/>
  <c r="J9" i="10"/>
  <c r="I6" i="18"/>
  <c r="H6" i="17"/>
  <c r="I6" i="12"/>
  <c r="J6" i="9"/>
  <c r="A5" i="19"/>
  <c r="Q16" i="1"/>
  <c r="T12" i="21" s="1"/>
  <c r="R16" i="1"/>
  <c r="U12" i="21" s="1"/>
  <c r="S16" i="1"/>
  <c r="V12" i="21" s="1"/>
  <c r="N17" i="1"/>
  <c r="Q13" i="21" s="1"/>
  <c r="O17" i="1"/>
  <c r="R13" i="21" s="1"/>
  <c r="Q17" i="1"/>
  <c r="T13" i="21" s="1"/>
  <c r="T19" i="1"/>
  <c r="W15" i="21" s="1"/>
  <c r="S20" i="1"/>
  <c r="V16" i="21" s="1"/>
  <c r="T20" i="1"/>
  <c r="W16" i="21" s="1"/>
  <c r="Q21" i="1"/>
  <c r="T17" i="21" s="1"/>
  <c r="S21" i="1"/>
  <c r="V17" i="21" s="1"/>
  <c r="T21" i="1"/>
  <c r="W17" i="21" s="1"/>
  <c r="N25" i="1"/>
  <c r="Q21" i="21" s="1"/>
  <c r="O25" i="1"/>
  <c r="R21" i="21" s="1"/>
  <c r="R26" i="1"/>
  <c r="U22" i="21" s="1"/>
  <c r="R27" i="1"/>
  <c r="U23" i="21" s="1"/>
  <c r="S27" i="1"/>
  <c r="V23" i="21" s="1"/>
  <c r="T29" i="1"/>
  <c r="W25" i="21" s="1"/>
  <c r="S30" i="1"/>
  <c r="V26" i="21" s="1"/>
  <c r="Q33" i="1"/>
  <c r="T29" i="21" s="1"/>
  <c r="T33" i="1"/>
  <c r="W29" i="21" s="1"/>
  <c r="N34" i="1"/>
  <c r="Q30" i="21" s="1"/>
  <c r="O34" i="1"/>
  <c r="R30" i="21" s="1"/>
  <c r="R34" i="1"/>
  <c r="U30" i="21" s="1"/>
  <c r="S34" i="1"/>
  <c r="V30" i="21" s="1"/>
  <c r="T34" i="1"/>
  <c r="W30" i="21" s="1"/>
  <c r="Q35" i="1"/>
  <c r="T31" i="21" s="1"/>
  <c r="R35" i="1"/>
  <c r="U31" i="21" s="1"/>
  <c r="T35" i="1"/>
  <c r="W31" i="21" s="1"/>
  <c r="N36" i="1"/>
  <c r="Q32" i="21" s="1"/>
  <c r="O36" i="1"/>
  <c r="R32" i="21" s="1"/>
  <c r="P36" i="1"/>
  <c r="S32" i="21" s="1"/>
  <c r="Q36" i="1"/>
  <c r="T32" i="21" s="1"/>
  <c r="S36" i="1"/>
  <c r="V32" i="21" s="1"/>
  <c r="T36" i="1"/>
  <c r="W32" i="21" s="1"/>
  <c r="N37" i="1"/>
  <c r="Q33" i="21" s="1"/>
  <c r="O37" i="1"/>
  <c r="R33" i="21" s="1"/>
  <c r="P37" i="1"/>
  <c r="S33" i="21" s="1"/>
  <c r="Q37" i="1"/>
  <c r="T33" i="21" s="1"/>
  <c r="R37" i="1"/>
  <c r="U33" i="21" s="1"/>
  <c r="S37" i="1"/>
  <c r="V33" i="21" s="1"/>
  <c r="T37" i="1"/>
  <c r="W33" i="21" s="1"/>
  <c r="N38" i="1"/>
  <c r="Q34" i="21" s="1"/>
  <c r="O38" i="1"/>
  <c r="R34" i="21" s="1"/>
  <c r="P38" i="1"/>
  <c r="S34" i="21" s="1"/>
  <c r="Q38" i="1"/>
  <c r="T34" i="21" s="1"/>
  <c r="R38" i="1"/>
  <c r="U34" i="21" s="1"/>
  <c r="S38" i="1"/>
  <c r="V34" i="21" s="1"/>
  <c r="T38" i="1"/>
  <c r="W34" i="21" s="1"/>
  <c r="N39" i="1"/>
  <c r="Q35" i="21" s="1"/>
  <c r="O39" i="1"/>
  <c r="R35" i="21" s="1"/>
  <c r="P39" i="1"/>
  <c r="S35" i="21" s="1"/>
  <c r="Q39" i="1"/>
  <c r="T35" i="21" s="1"/>
  <c r="R39" i="1"/>
  <c r="U35" i="21" s="1"/>
  <c r="S39" i="1"/>
  <c r="V35" i="21" s="1"/>
  <c r="T39" i="1"/>
  <c r="W35" i="21" s="1"/>
  <c r="N40" i="1"/>
  <c r="Q36" i="21" s="1"/>
  <c r="O40" i="1"/>
  <c r="R36" i="21" s="1"/>
  <c r="P40" i="1"/>
  <c r="S36" i="21" s="1"/>
  <c r="Q40" i="1"/>
  <c r="T36" i="21" s="1"/>
  <c r="R40" i="1"/>
  <c r="U36" i="21" s="1"/>
  <c r="S40" i="1"/>
  <c r="V36" i="21" s="1"/>
  <c r="T40" i="1"/>
  <c r="W36" i="21" s="1"/>
  <c r="N41" i="1"/>
  <c r="Q37" i="21" s="1"/>
  <c r="O41" i="1"/>
  <c r="R37" i="21" s="1"/>
  <c r="P41" i="1"/>
  <c r="S37" i="21" s="1"/>
  <c r="Q41" i="1"/>
  <c r="T37" i="21" s="1"/>
  <c r="R41" i="1"/>
  <c r="U37" i="21" s="1"/>
  <c r="S41" i="1"/>
  <c r="V37" i="21" s="1"/>
  <c r="T41" i="1"/>
  <c r="W37" i="21" s="1"/>
  <c r="N42" i="1"/>
  <c r="Q38" i="21" s="1"/>
  <c r="O42" i="1"/>
  <c r="R38" i="21" s="1"/>
  <c r="P42" i="1"/>
  <c r="S38" i="21" s="1"/>
  <c r="Q42" i="1"/>
  <c r="T38" i="21" s="1"/>
  <c r="R42" i="1"/>
  <c r="U38" i="21" s="1"/>
  <c r="S42" i="1"/>
  <c r="V38" i="21" s="1"/>
  <c r="T42" i="1"/>
  <c r="W38" i="21" s="1"/>
  <c r="N43" i="1"/>
  <c r="Q39" i="21" s="1"/>
  <c r="O43" i="1"/>
  <c r="R39" i="21" s="1"/>
  <c r="P43" i="1"/>
  <c r="S39" i="21" s="1"/>
  <c r="Q43" i="1"/>
  <c r="T39" i="21" s="1"/>
  <c r="R43" i="1"/>
  <c r="U39" i="21" s="1"/>
  <c r="S43" i="1"/>
  <c r="V39" i="21" s="1"/>
  <c r="T43" i="1"/>
  <c r="W39" i="21" s="1"/>
  <c r="N44" i="1"/>
  <c r="Q40" i="21" s="1"/>
  <c r="O44" i="1"/>
  <c r="R40" i="21" s="1"/>
  <c r="P44" i="1"/>
  <c r="S40" i="21" s="1"/>
  <c r="Q44" i="1"/>
  <c r="T40" i="21" s="1"/>
  <c r="R44" i="1"/>
  <c r="U40" i="21" s="1"/>
  <c r="S44" i="1"/>
  <c r="V40" i="21" s="1"/>
  <c r="T44" i="1"/>
  <c r="W40" i="21" s="1"/>
  <c r="N45" i="1"/>
  <c r="Q41" i="21" s="1"/>
  <c r="O45" i="1"/>
  <c r="R41" i="21" s="1"/>
  <c r="P45" i="1"/>
  <c r="S41" i="21" s="1"/>
  <c r="Q45" i="1"/>
  <c r="T41" i="21" s="1"/>
  <c r="R45" i="1"/>
  <c r="U41" i="21" s="1"/>
  <c r="S45" i="1"/>
  <c r="V41" i="21" s="1"/>
  <c r="T45" i="1"/>
  <c r="W41" i="21" s="1"/>
  <c r="N46" i="1"/>
  <c r="Q42" i="21" s="1"/>
  <c r="O46" i="1"/>
  <c r="R42" i="21" s="1"/>
  <c r="P46" i="1"/>
  <c r="S42" i="21" s="1"/>
  <c r="Q46" i="1"/>
  <c r="T42" i="21" s="1"/>
  <c r="R46" i="1"/>
  <c r="U42" i="21" s="1"/>
  <c r="S46" i="1"/>
  <c r="V42" i="21" s="1"/>
  <c r="T46" i="1"/>
  <c r="W42" i="21" s="1"/>
  <c r="N47" i="1"/>
  <c r="Q43" i="21" s="1"/>
  <c r="O47" i="1"/>
  <c r="R43" i="21" s="1"/>
  <c r="P47" i="1"/>
  <c r="S43" i="21" s="1"/>
  <c r="Q47" i="1"/>
  <c r="T43" i="21" s="1"/>
  <c r="R47" i="1"/>
  <c r="U43" i="21" s="1"/>
  <c r="S47" i="1"/>
  <c r="V43" i="21" s="1"/>
  <c r="T47" i="1"/>
  <c r="W43" i="21" s="1"/>
  <c r="N48" i="1"/>
  <c r="Q44" i="21" s="1"/>
  <c r="O48" i="1"/>
  <c r="R44" i="21" s="1"/>
  <c r="P48" i="1"/>
  <c r="S44" i="21" s="1"/>
  <c r="Q48" i="1"/>
  <c r="T44" i="21" s="1"/>
  <c r="R48" i="1"/>
  <c r="U44" i="21" s="1"/>
  <c r="S48" i="1"/>
  <c r="V44" i="21" s="1"/>
  <c r="T48" i="1"/>
  <c r="W44" i="21" s="1"/>
  <c r="N49" i="1"/>
  <c r="Q45" i="21" s="1"/>
  <c r="O49" i="1"/>
  <c r="R45" i="21" s="1"/>
  <c r="P49" i="1"/>
  <c r="S45" i="21" s="1"/>
  <c r="Q49" i="1"/>
  <c r="T45" i="21" s="1"/>
  <c r="R49" i="1"/>
  <c r="U45" i="21" s="1"/>
  <c r="S49" i="1"/>
  <c r="V45" i="21" s="1"/>
  <c r="T49" i="1"/>
  <c r="W45" i="21" s="1"/>
  <c r="N50" i="1"/>
  <c r="Q46" i="21" s="1"/>
  <c r="O50" i="1"/>
  <c r="R46" i="21" s="1"/>
  <c r="P50" i="1"/>
  <c r="S46" i="21" s="1"/>
  <c r="Q50" i="1"/>
  <c r="T46" i="21" s="1"/>
  <c r="R50" i="1"/>
  <c r="U46" i="21" s="1"/>
  <c r="S50" i="1"/>
  <c r="V46" i="21" s="1"/>
  <c r="T50" i="1"/>
  <c r="W46" i="21" s="1"/>
  <c r="N51" i="1"/>
  <c r="Q47" i="21" s="1"/>
  <c r="O51" i="1"/>
  <c r="R47" i="21" s="1"/>
  <c r="P51" i="1"/>
  <c r="S47" i="21" s="1"/>
  <c r="Q51" i="1"/>
  <c r="T47" i="21" s="1"/>
  <c r="R51" i="1"/>
  <c r="U47" i="21" s="1"/>
  <c r="S51" i="1"/>
  <c r="V47" i="21" s="1"/>
  <c r="T51" i="1"/>
  <c r="W47" i="21" s="1"/>
  <c r="N52" i="1"/>
  <c r="Q48" i="21" s="1"/>
  <c r="O52" i="1"/>
  <c r="R48" i="21" s="1"/>
  <c r="P52" i="1"/>
  <c r="S48" i="21" s="1"/>
  <c r="Q52" i="1"/>
  <c r="T48" i="21" s="1"/>
  <c r="R52" i="1"/>
  <c r="U48" i="21" s="1"/>
  <c r="S52" i="1"/>
  <c r="V48" i="21" s="1"/>
  <c r="T52" i="1"/>
  <c r="W48" i="21" s="1"/>
  <c r="N53" i="1"/>
  <c r="Q49" i="21" s="1"/>
  <c r="O53" i="1"/>
  <c r="R49" i="21" s="1"/>
  <c r="P53" i="1"/>
  <c r="S49" i="21" s="1"/>
  <c r="Q53" i="1"/>
  <c r="T49" i="21" s="1"/>
  <c r="R53" i="1"/>
  <c r="U49" i="21" s="1"/>
  <c r="S53" i="1"/>
  <c r="V49" i="21" s="1"/>
  <c r="T53" i="1"/>
  <c r="W49" i="21" s="1"/>
  <c r="N54" i="1"/>
  <c r="Q50" i="21" s="1"/>
  <c r="O54" i="1"/>
  <c r="R50" i="21" s="1"/>
  <c r="P54" i="1"/>
  <c r="S50" i="21" s="1"/>
  <c r="Q54" i="1"/>
  <c r="T50" i="21" s="1"/>
  <c r="R54" i="1"/>
  <c r="U50" i="21" s="1"/>
  <c r="S54" i="1"/>
  <c r="V50" i="21" s="1"/>
  <c r="T54" i="1"/>
  <c r="W50" i="21" s="1"/>
  <c r="N55" i="1"/>
  <c r="Q51" i="21" s="1"/>
  <c r="O55" i="1"/>
  <c r="R51" i="21" s="1"/>
  <c r="P55" i="1"/>
  <c r="S51" i="21" s="1"/>
  <c r="Q55" i="1"/>
  <c r="T51" i="21" s="1"/>
  <c r="R55" i="1"/>
  <c r="U51" i="21" s="1"/>
  <c r="S55" i="1"/>
  <c r="V51" i="21" s="1"/>
  <c r="T55" i="1"/>
  <c r="W51" i="21" s="1"/>
  <c r="N56" i="1"/>
  <c r="Q52" i="21" s="1"/>
  <c r="O56" i="1"/>
  <c r="R52" i="21" s="1"/>
  <c r="P56" i="1"/>
  <c r="S52" i="21" s="1"/>
  <c r="Q56" i="1"/>
  <c r="T52" i="21" s="1"/>
  <c r="R56" i="1"/>
  <c r="U52" i="21" s="1"/>
  <c r="S56" i="1"/>
  <c r="V52" i="21" s="1"/>
  <c r="T56" i="1"/>
  <c r="W52" i="21" s="1"/>
  <c r="N57" i="1"/>
  <c r="Q53" i="21" s="1"/>
  <c r="O57" i="1"/>
  <c r="R53" i="21" s="1"/>
  <c r="P57" i="1"/>
  <c r="S53" i="21" s="1"/>
  <c r="Q57" i="1"/>
  <c r="T53" i="21" s="1"/>
  <c r="R57" i="1"/>
  <c r="U53" i="21" s="1"/>
  <c r="S57" i="1"/>
  <c r="V53" i="21" s="1"/>
  <c r="T57" i="1"/>
  <c r="W53" i="21" s="1"/>
  <c r="N58" i="1"/>
  <c r="Q54" i="21" s="1"/>
  <c r="O58" i="1"/>
  <c r="R54" i="21" s="1"/>
  <c r="P58" i="1"/>
  <c r="S54" i="21" s="1"/>
  <c r="Q58" i="1"/>
  <c r="T54" i="21" s="1"/>
  <c r="R58" i="1"/>
  <c r="U54" i="21" s="1"/>
  <c r="S58" i="1"/>
  <c r="V54" i="21" s="1"/>
  <c r="T58" i="1"/>
  <c r="W54" i="21" s="1"/>
  <c r="N59" i="1"/>
  <c r="Q55" i="21" s="1"/>
  <c r="O59" i="1"/>
  <c r="R55" i="21" s="1"/>
  <c r="P59" i="1"/>
  <c r="S55" i="21" s="1"/>
  <c r="Q59" i="1"/>
  <c r="T55" i="21" s="1"/>
  <c r="R59" i="1"/>
  <c r="U55" i="21" s="1"/>
  <c r="S59" i="1"/>
  <c r="V55" i="21" s="1"/>
  <c r="T59" i="1"/>
  <c r="W55" i="21" s="1"/>
  <c r="N60" i="1"/>
  <c r="Q56" i="21" s="1"/>
  <c r="O60" i="1"/>
  <c r="R56" i="21" s="1"/>
  <c r="P60" i="1"/>
  <c r="S56" i="21" s="1"/>
  <c r="Q60" i="1"/>
  <c r="T56" i="21" s="1"/>
  <c r="R60" i="1"/>
  <c r="U56" i="21" s="1"/>
  <c r="S60" i="1"/>
  <c r="V56" i="21" s="1"/>
  <c r="T60" i="1"/>
  <c r="W56" i="21" s="1"/>
  <c r="N61" i="1"/>
  <c r="Q57" i="21" s="1"/>
  <c r="O61" i="1"/>
  <c r="R57" i="21" s="1"/>
  <c r="P61" i="1"/>
  <c r="S57" i="21" s="1"/>
  <c r="Q61" i="1"/>
  <c r="T57" i="21" s="1"/>
  <c r="R61" i="1"/>
  <c r="U57" i="21" s="1"/>
  <c r="S61" i="1"/>
  <c r="V57" i="21" s="1"/>
  <c r="T61" i="1"/>
  <c r="W57" i="21" s="1"/>
  <c r="N62" i="1"/>
  <c r="Q58" i="21" s="1"/>
  <c r="O62" i="1"/>
  <c r="R58" i="21" s="1"/>
  <c r="P62" i="1"/>
  <c r="S58" i="21" s="1"/>
  <c r="Q62" i="1"/>
  <c r="T58" i="21" s="1"/>
  <c r="R62" i="1"/>
  <c r="U58" i="21" s="1"/>
  <c r="S62" i="1"/>
  <c r="V58" i="21" s="1"/>
  <c r="T62" i="1"/>
  <c r="W58" i="21" s="1"/>
  <c r="N63" i="1"/>
  <c r="Q59" i="21" s="1"/>
  <c r="O63" i="1"/>
  <c r="R59" i="21" s="1"/>
  <c r="P63" i="1"/>
  <c r="S59" i="21" s="1"/>
  <c r="Q63" i="1"/>
  <c r="T59" i="21" s="1"/>
  <c r="R63" i="1"/>
  <c r="U59" i="21" s="1"/>
  <c r="S63" i="1"/>
  <c r="V59" i="21" s="1"/>
  <c r="T63" i="1"/>
  <c r="W59" i="21" s="1"/>
  <c r="N64" i="1"/>
  <c r="Q60" i="21" s="1"/>
  <c r="O64" i="1"/>
  <c r="R60" i="21" s="1"/>
  <c r="P64" i="1"/>
  <c r="S60" i="21" s="1"/>
  <c r="Q64" i="1"/>
  <c r="T60" i="21" s="1"/>
  <c r="R64" i="1"/>
  <c r="U60" i="21" s="1"/>
  <c r="S64" i="1"/>
  <c r="V60" i="21" s="1"/>
  <c r="T64" i="1"/>
  <c r="W60" i="21" s="1"/>
  <c r="N65" i="1"/>
  <c r="Q61" i="21" s="1"/>
  <c r="O65" i="1"/>
  <c r="R61" i="21" s="1"/>
  <c r="P65" i="1"/>
  <c r="S61" i="21" s="1"/>
  <c r="Q65" i="1"/>
  <c r="T61" i="21" s="1"/>
  <c r="R65" i="1"/>
  <c r="U61" i="21" s="1"/>
  <c r="S65" i="1"/>
  <c r="V61" i="21" s="1"/>
  <c r="T65" i="1"/>
  <c r="W61" i="21" s="1"/>
  <c r="N66" i="1"/>
  <c r="Q62" i="21" s="1"/>
  <c r="O66" i="1"/>
  <c r="R62" i="21" s="1"/>
  <c r="P66" i="1"/>
  <c r="S62" i="21" s="1"/>
  <c r="Q66" i="1"/>
  <c r="T62" i="21" s="1"/>
  <c r="R66" i="1"/>
  <c r="U62" i="21" s="1"/>
  <c r="S66" i="1"/>
  <c r="V62" i="21" s="1"/>
  <c r="T66" i="1"/>
  <c r="W62" i="21" s="1"/>
  <c r="N67" i="1"/>
  <c r="Q63" i="21" s="1"/>
  <c r="O67" i="1"/>
  <c r="R63" i="21" s="1"/>
  <c r="P67" i="1"/>
  <c r="S63" i="21" s="1"/>
  <c r="Q67" i="1"/>
  <c r="T63" i="21" s="1"/>
  <c r="R67" i="1"/>
  <c r="U63" i="21" s="1"/>
  <c r="S67" i="1"/>
  <c r="V63" i="21" s="1"/>
  <c r="T67" i="1"/>
  <c r="W63" i="21" s="1"/>
  <c r="N68" i="1"/>
  <c r="Q64" i="21" s="1"/>
  <c r="O68" i="1"/>
  <c r="R64" i="21" s="1"/>
  <c r="P68" i="1"/>
  <c r="S64" i="21" s="1"/>
  <c r="Q68" i="1"/>
  <c r="T64" i="21" s="1"/>
  <c r="R68" i="1"/>
  <c r="U64" i="21" s="1"/>
  <c r="S68" i="1"/>
  <c r="V64" i="21" s="1"/>
  <c r="T68" i="1"/>
  <c r="W64" i="21" s="1"/>
  <c r="N69" i="1"/>
  <c r="Q65" i="21" s="1"/>
  <c r="O69" i="1"/>
  <c r="R65" i="21" s="1"/>
  <c r="P69" i="1"/>
  <c r="S65" i="21" s="1"/>
  <c r="Q69" i="1"/>
  <c r="T65" i="21" s="1"/>
  <c r="R69" i="1"/>
  <c r="U65" i="21" s="1"/>
  <c r="S69" i="1"/>
  <c r="V65" i="21" s="1"/>
  <c r="T69" i="1"/>
  <c r="W65" i="21" s="1"/>
  <c r="N70" i="1"/>
  <c r="Q66" i="21" s="1"/>
  <c r="O70" i="1"/>
  <c r="R66" i="21" s="1"/>
  <c r="P70" i="1"/>
  <c r="S66" i="21" s="1"/>
  <c r="Q70" i="1"/>
  <c r="T66" i="21" s="1"/>
  <c r="R70" i="1"/>
  <c r="U66" i="21" s="1"/>
  <c r="S70" i="1"/>
  <c r="V66" i="21" s="1"/>
  <c r="T70" i="1"/>
  <c r="W66" i="21" s="1"/>
  <c r="N71" i="1"/>
  <c r="Q67" i="21" s="1"/>
  <c r="O71" i="1"/>
  <c r="R67" i="21" s="1"/>
  <c r="P71" i="1"/>
  <c r="S67" i="21" s="1"/>
  <c r="Q71" i="1"/>
  <c r="T67" i="21" s="1"/>
  <c r="R71" i="1"/>
  <c r="U67" i="21" s="1"/>
  <c r="S71" i="1"/>
  <c r="V67" i="21" s="1"/>
  <c r="T71" i="1"/>
  <c r="W67" i="21" s="1"/>
  <c r="N72" i="1"/>
  <c r="Q68" i="21" s="1"/>
  <c r="O72" i="1"/>
  <c r="R68" i="21" s="1"/>
  <c r="P72" i="1"/>
  <c r="S68" i="21" s="1"/>
  <c r="Q72" i="1"/>
  <c r="T68" i="21" s="1"/>
  <c r="R72" i="1"/>
  <c r="U68" i="21" s="1"/>
  <c r="S72" i="1"/>
  <c r="V68" i="21" s="1"/>
  <c r="T72" i="1"/>
  <c r="W68" i="21" s="1"/>
  <c r="N73" i="1"/>
  <c r="Q69" i="21" s="1"/>
  <c r="O73" i="1"/>
  <c r="R69" i="21" s="1"/>
  <c r="P73" i="1"/>
  <c r="S69" i="21" s="1"/>
  <c r="Q73" i="1"/>
  <c r="T69" i="21" s="1"/>
  <c r="R73" i="1"/>
  <c r="U69" i="21" s="1"/>
  <c r="S73" i="1"/>
  <c r="V69" i="21" s="1"/>
  <c r="T73" i="1"/>
  <c r="W69" i="21" s="1"/>
  <c r="N74" i="1"/>
  <c r="Q70" i="21" s="1"/>
  <c r="O74" i="1"/>
  <c r="R70" i="21" s="1"/>
  <c r="P74" i="1"/>
  <c r="S70" i="21" s="1"/>
  <c r="Q74" i="1"/>
  <c r="T70" i="21" s="1"/>
  <c r="R74" i="1"/>
  <c r="U70" i="21" s="1"/>
  <c r="S74" i="1"/>
  <c r="V70" i="21" s="1"/>
  <c r="T74" i="1"/>
  <c r="W70" i="21" s="1"/>
  <c r="N75" i="1"/>
  <c r="Q71" i="21" s="1"/>
  <c r="O75" i="1"/>
  <c r="R71" i="21" s="1"/>
  <c r="P75" i="1"/>
  <c r="S71" i="21" s="1"/>
  <c r="Q75" i="1"/>
  <c r="T71" i="21" s="1"/>
  <c r="R75" i="1"/>
  <c r="U71" i="21" s="1"/>
  <c r="S75" i="1"/>
  <c r="V71" i="21" s="1"/>
  <c r="T75" i="1"/>
  <c r="W71" i="21" s="1"/>
  <c r="N76" i="1"/>
  <c r="Q72" i="21" s="1"/>
  <c r="O76" i="1"/>
  <c r="R72" i="21" s="1"/>
  <c r="P76" i="1"/>
  <c r="S72" i="21" s="1"/>
  <c r="Q76" i="1"/>
  <c r="T72" i="21" s="1"/>
  <c r="R76" i="1"/>
  <c r="U72" i="21" s="1"/>
  <c r="S76" i="1"/>
  <c r="V72" i="21" s="1"/>
  <c r="T76" i="1"/>
  <c r="W72" i="21" s="1"/>
  <c r="N77" i="1"/>
  <c r="Q73" i="21" s="1"/>
  <c r="O77" i="1"/>
  <c r="R73" i="21" s="1"/>
  <c r="P77" i="1"/>
  <c r="S73" i="21" s="1"/>
  <c r="Q77" i="1"/>
  <c r="T73" i="21" s="1"/>
  <c r="R77" i="1"/>
  <c r="U73" i="21" s="1"/>
  <c r="S77" i="1"/>
  <c r="V73" i="21" s="1"/>
  <c r="T77" i="1"/>
  <c r="W73" i="21" s="1"/>
  <c r="N78" i="1"/>
  <c r="Q74" i="21" s="1"/>
  <c r="O78" i="1"/>
  <c r="R74" i="21" s="1"/>
  <c r="P78" i="1"/>
  <c r="S74" i="21" s="1"/>
  <c r="Q78" i="1"/>
  <c r="T74" i="21" s="1"/>
  <c r="R78" i="1"/>
  <c r="U74" i="21" s="1"/>
  <c r="S78" i="1"/>
  <c r="V74" i="21" s="1"/>
  <c r="T78" i="1"/>
  <c r="W74" i="21" s="1"/>
  <c r="N79" i="1"/>
  <c r="Q75" i="21" s="1"/>
  <c r="O79" i="1"/>
  <c r="R75" i="21" s="1"/>
  <c r="P79" i="1"/>
  <c r="S75" i="21" s="1"/>
  <c r="Q79" i="1"/>
  <c r="T75" i="21" s="1"/>
  <c r="R79" i="1"/>
  <c r="U75" i="21" s="1"/>
  <c r="S79" i="1"/>
  <c r="V75" i="21" s="1"/>
  <c r="T79" i="1"/>
  <c r="W75" i="21" s="1"/>
  <c r="N80" i="1"/>
  <c r="Q76" i="21" s="1"/>
  <c r="O80" i="1"/>
  <c r="R76" i="21" s="1"/>
  <c r="P80" i="1"/>
  <c r="S76" i="21" s="1"/>
  <c r="Q80" i="1"/>
  <c r="T76" i="21" s="1"/>
  <c r="R80" i="1"/>
  <c r="U76" i="21" s="1"/>
  <c r="S80" i="1"/>
  <c r="V76" i="21" s="1"/>
  <c r="T80" i="1"/>
  <c r="W76" i="21" s="1"/>
  <c r="N81" i="1"/>
  <c r="Q77" i="21" s="1"/>
  <c r="O81" i="1"/>
  <c r="R77" i="21" s="1"/>
  <c r="P81" i="1"/>
  <c r="S77" i="21" s="1"/>
  <c r="Q81" i="1"/>
  <c r="T77" i="21" s="1"/>
  <c r="R81" i="1"/>
  <c r="U77" i="21" s="1"/>
  <c r="S81" i="1"/>
  <c r="V77" i="21" s="1"/>
  <c r="T81" i="1"/>
  <c r="W77" i="21" s="1"/>
  <c r="N82" i="1"/>
  <c r="Q78" i="21" s="1"/>
  <c r="O82" i="1"/>
  <c r="R78" i="21" s="1"/>
  <c r="P82" i="1"/>
  <c r="S78" i="21" s="1"/>
  <c r="Q82" i="1"/>
  <c r="T78" i="21" s="1"/>
  <c r="R82" i="1"/>
  <c r="U78" i="21" s="1"/>
  <c r="S82" i="1"/>
  <c r="V78" i="21" s="1"/>
  <c r="T82" i="1"/>
  <c r="W78" i="21" s="1"/>
  <c r="N83" i="1"/>
  <c r="Q79" i="21" s="1"/>
  <c r="O83" i="1"/>
  <c r="R79" i="21" s="1"/>
  <c r="P83" i="1"/>
  <c r="S79" i="21" s="1"/>
  <c r="Q83" i="1"/>
  <c r="T79" i="21" s="1"/>
  <c r="R83" i="1"/>
  <c r="U79" i="21" s="1"/>
  <c r="S83" i="1"/>
  <c r="V79" i="21" s="1"/>
  <c r="T83" i="1"/>
  <c r="W79" i="21"/>
  <c r="N84" i="1"/>
  <c r="Q80" i="21"/>
  <c r="O84" i="1"/>
  <c r="R80" i="21"/>
  <c r="P84" i="1"/>
  <c r="S80" i="21" s="1"/>
  <c r="Q84" i="1"/>
  <c r="T80" i="21" s="1"/>
  <c r="R84" i="1"/>
  <c r="U80" i="21" s="1"/>
  <c r="S84" i="1"/>
  <c r="V80" i="21"/>
  <c r="T84" i="1"/>
  <c r="W80" i="21"/>
  <c r="N85" i="1"/>
  <c r="Q81" i="21"/>
  <c r="O85" i="1"/>
  <c r="R81" i="21" s="1"/>
  <c r="P85" i="1"/>
  <c r="S81" i="21" s="1"/>
  <c r="Q85" i="1"/>
  <c r="T81" i="21" s="1"/>
  <c r="R85" i="1"/>
  <c r="U81" i="21"/>
  <c r="S85" i="1"/>
  <c r="V81" i="21"/>
  <c r="T85" i="1"/>
  <c r="W81" i="21"/>
  <c r="N86" i="1"/>
  <c r="Q82" i="21" s="1"/>
  <c r="O86" i="1"/>
  <c r="R82" i="21" s="1"/>
  <c r="P86" i="1"/>
  <c r="S82" i="21" s="1"/>
  <c r="Q86" i="1"/>
  <c r="T82" i="21"/>
  <c r="R86" i="1"/>
  <c r="U82" i="21"/>
  <c r="S86" i="1"/>
  <c r="V82" i="21"/>
  <c r="T86" i="1"/>
  <c r="W82" i="21" s="1"/>
  <c r="N87" i="1"/>
  <c r="Q83" i="21" s="1"/>
  <c r="O87" i="1"/>
  <c r="R83" i="21" s="1"/>
  <c r="P87" i="1"/>
  <c r="S83" i="21"/>
  <c r="Q87" i="1"/>
  <c r="T83" i="21"/>
  <c r="R87" i="1"/>
  <c r="U83" i="21"/>
  <c r="S87" i="1"/>
  <c r="V83" i="21" s="1"/>
  <c r="T87" i="1"/>
  <c r="W83" i="21" s="1"/>
  <c r="N88" i="1"/>
  <c r="Q84" i="21" s="1"/>
  <c r="O88" i="1"/>
  <c r="R84" i="21"/>
  <c r="P88" i="1"/>
  <c r="S84" i="21"/>
  <c r="Q88" i="1"/>
  <c r="T84" i="21"/>
  <c r="R88" i="1"/>
  <c r="U84" i="21" s="1"/>
  <c r="S88" i="1"/>
  <c r="V84" i="21" s="1"/>
  <c r="T88" i="1"/>
  <c r="W84" i="21" s="1"/>
  <c r="N89" i="1"/>
  <c r="Q85" i="21"/>
  <c r="O89" i="1"/>
  <c r="R85" i="21"/>
  <c r="P89" i="1"/>
  <c r="S85" i="21"/>
  <c r="Q89" i="1"/>
  <c r="T85" i="21" s="1"/>
  <c r="R89" i="1"/>
  <c r="U85" i="21" s="1"/>
  <c r="S89" i="1"/>
  <c r="V85" i="21" s="1"/>
  <c r="T89" i="1"/>
  <c r="W85" i="21"/>
  <c r="N90" i="1"/>
  <c r="Q86" i="21"/>
  <c r="O90" i="1"/>
  <c r="R86" i="21"/>
  <c r="P90" i="1"/>
  <c r="S86" i="21" s="1"/>
  <c r="Q90" i="1"/>
  <c r="T86" i="21" s="1"/>
  <c r="R90" i="1"/>
  <c r="U86" i="21" s="1"/>
  <c r="S90" i="1"/>
  <c r="V86" i="21"/>
  <c r="T90" i="1"/>
  <c r="W86" i="21"/>
  <c r="N91" i="1"/>
  <c r="Q87" i="21"/>
  <c r="O91" i="1"/>
  <c r="R87" i="21" s="1"/>
  <c r="P91" i="1"/>
  <c r="S87" i="21" s="1"/>
  <c r="Q91" i="1"/>
  <c r="T87" i="21" s="1"/>
  <c r="R91" i="1"/>
  <c r="U87" i="21"/>
  <c r="S91" i="1"/>
  <c r="V87" i="21"/>
  <c r="T91" i="1"/>
  <c r="W87" i="21"/>
  <c r="N92" i="1"/>
  <c r="Q88" i="21" s="1"/>
  <c r="O92" i="1"/>
  <c r="R88" i="21" s="1"/>
  <c r="P92" i="1"/>
  <c r="S88" i="21" s="1"/>
  <c r="Q92" i="1"/>
  <c r="T88" i="21"/>
  <c r="R92" i="1"/>
  <c r="U88" i="21"/>
  <c r="S92" i="1"/>
  <c r="V88" i="21"/>
  <c r="T92" i="1"/>
  <c r="W88" i="21" s="1"/>
  <c r="N93" i="1"/>
  <c r="Q89" i="21" s="1"/>
  <c r="O93" i="1"/>
  <c r="R89" i="21" s="1"/>
  <c r="P93" i="1"/>
  <c r="S89" i="21"/>
  <c r="Q93" i="1"/>
  <c r="T89" i="21"/>
  <c r="R93" i="1"/>
  <c r="U89" i="21"/>
  <c r="S93" i="1"/>
  <c r="V89" i="21" s="1"/>
  <c r="T93" i="1"/>
  <c r="W89" i="21" s="1"/>
  <c r="N94" i="1"/>
  <c r="Q90" i="21" s="1"/>
  <c r="O94" i="1"/>
  <c r="R90" i="21"/>
  <c r="P94" i="1"/>
  <c r="S90" i="21"/>
  <c r="Q94" i="1"/>
  <c r="T90" i="21"/>
  <c r="R94" i="1"/>
  <c r="U90" i="21" s="1"/>
  <c r="S94" i="1"/>
  <c r="V90" i="21" s="1"/>
  <c r="T94" i="1"/>
  <c r="W90" i="21" s="1"/>
  <c r="N8" i="1"/>
  <c r="Q4" i="21"/>
  <c r="S11" i="1"/>
  <c r="V7" i="21"/>
  <c r="S15" i="1"/>
  <c r="V11" i="21"/>
  <c r="P16" i="1"/>
  <c r="S12" i="21" s="1"/>
  <c r="I14" i="18"/>
  <c r="I13" i="18"/>
  <c r="I12" i="18"/>
  <c r="I11" i="18"/>
  <c r="S10" i="1"/>
  <c r="V6" i="21"/>
  <c r="I10" i="18"/>
  <c r="I9" i="18"/>
  <c r="I8" i="18"/>
  <c r="I7" i="18"/>
  <c r="H6" i="13"/>
  <c r="H14" i="17"/>
  <c r="T13" i="1"/>
  <c r="W9" i="21" s="1"/>
  <c r="H13" i="17"/>
  <c r="H12" i="17"/>
  <c r="H11" i="17"/>
  <c r="H10" i="17"/>
  <c r="T9" i="1"/>
  <c r="W5" i="21"/>
  <c r="H9" i="17"/>
  <c r="H8" i="17"/>
  <c r="T7" i="1"/>
  <c r="W3" i="21" s="1"/>
  <c r="H7" i="17"/>
  <c r="I14" i="12"/>
  <c r="R13" i="1"/>
  <c r="U9" i="21" s="1"/>
  <c r="I13" i="12"/>
  <c r="I12" i="12"/>
  <c r="I11" i="12"/>
  <c r="I10" i="12"/>
  <c r="I9" i="12"/>
  <c r="R8" i="1"/>
  <c r="U4" i="21" s="1"/>
  <c r="I8" i="12"/>
  <c r="I7" i="12"/>
  <c r="Q8" i="1"/>
  <c r="T4" i="21" s="1"/>
  <c r="Q10" i="1"/>
  <c r="T6" i="21" s="1"/>
  <c r="Q13" i="1"/>
  <c r="T9" i="21" s="1"/>
  <c r="K9" i="10"/>
  <c r="K6" i="10"/>
  <c r="J7" i="9"/>
  <c r="J8" i="9"/>
  <c r="J9" i="9"/>
  <c r="J10" i="9"/>
  <c r="J11" i="9"/>
  <c r="J12" i="9"/>
  <c r="J13" i="9"/>
  <c r="J14" i="9"/>
  <c r="H13" i="4"/>
  <c r="H14" i="4"/>
  <c r="H7" i="4"/>
  <c r="H8" i="4"/>
  <c r="H9" i="4"/>
  <c r="H10" i="4"/>
  <c r="H11" i="4"/>
  <c r="H3" i="4"/>
  <c r="H12" i="4"/>
  <c r="P33" i="1"/>
  <c r="S29" i="21" s="1"/>
  <c r="P34" i="1"/>
  <c r="S30" i="21" s="1"/>
  <c r="O29" i="1"/>
  <c r="R25" i="21" s="1"/>
  <c r="P31" i="1"/>
  <c r="S27" i="21"/>
  <c r="N29" i="1"/>
  <c r="Q25" i="21"/>
  <c r="P19" i="1"/>
  <c r="S15" i="21"/>
  <c r="P28" i="1"/>
  <c r="S24" i="21" s="1"/>
  <c r="P20" i="1"/>
  <c r="S16" i="21" s="1"/>
  <c r="R9" i="1"/>
  <c r="U5" i="21" s="1"/>
  <c r="S17" i="1"/>
  <c r="V13" i="21"/>
  <c r="P35" i="1"/>
  <c r="S31" i="21"/>
  <c r="S24" i="1"/>
  <c r="V20" i="21"/>
  <c r="T26" i="1"/>
  <c r="W22" i="21" s="1"/>
  <c r="O28" i="1"/>
  <c r="R24" i="21" s="1"/>
  <c r="N33" i="1"/>
  <c r="Q29" i="21" s="1"/>
  <c r="N28" i="1"/>
  <c r="Q24" i="21"/>
  <c r="O7" i="1"/>
  <c r="R3" i="21"/>
  <c r="O33" i="1"/>
  <c r="R29" i="21"/>
  <c r="N14" i="1"/>
  <c r="Q10" i="21" s="1"/>
  <c r="T17" i="1"/>
  <c r="W13" i="21" s="1"/>
  <c r="R21" i="1"/>
  <c r="U17" i="21" s="1"/>
  <c r="R11" i="1"/>
  <c r="U7" i="21"/>
  <c r="R19" i="1"/>
  <c r="U15" i="21"/>
  <c r="R17" i="1"/>
  <c r="U13" i="21"/>
  <c r="Q28" i="1"/>
  <c r="T24" i="21" s="1"/>
  <c r="Q29" i="1"/>
  <c r="T25" i="21" s="1"/>
  <c r="N22" i="1"/>
  <c r="Q18" i="21" s="1"/>
  <c r="O19" i="1"/>
  <c r="R15" i="21"/>
  <c r="N18" i="1"/>
  <c r="Q14" i="21"/>
  <c r="O18" i="1"/>
  <c r="R14" i="21"/>
  <c r="O22" i="1"/>
  <c r="R18" i="21" s="1"/>
  <c r="N19" i="1"/>
  <c r="Q15" i="21" s="1"/>
  <c r="S32" i="1"/>
  <c r="V28" i="21" s="1"/>
  <c r="S35" i="1"/>
  <c r="V31" i="21"/>
  <c r="R36" i="1"/>
  <c r="U32" i="21"/>
  <c r="Q27" i="1"/>
  <c r="T23" i="21"/>
  <c r="R32" i="1"/>
  <c r="U28" i="21" s="1"/>
  <c r="P21" i="1"/>
  <c r="S17" i="21" s="1"/>
  <c r="O32" i="1"/>
  <c r="R28" i="21" s="1"/>
  <c r="R20" i="1"/>
  <c r="U16" i="21"/>
  <c r="N35" i="1"/>
  <c r="Q31" i="21"/>
  <c r="P32" i="1"/>
  <c r="S28" i="21"/>
  <c r="Q9" i="1"/>
  <c r="T5" i="21" s="1"/>
  <c r="Q25" i="1"/>
  <c r="T21" i="21" s="1"/>
  <c r="Q7" i="1"/>
  <c r="T3" i="21" s="1"/>
  <c r="R25" i="1"/>
  <c r="U21" i="21"/>
  <c r="P15" i="1"/>
  <c r="S11" i="21"/>
  <c r="O35" i="1"/>
  <c r="R31" i="21"/>
  <c r="O24" i="1"/>
  <c r="R20" i="21" s="1"/>
  <c r="S26" i="1"/>
  <c r="V22" i="21" s="1"/>
  <c r="T32" i="1"/>
  <c r="W28" i="21" s="1"/>
  <c r="N16" i="1"/>
  <c r="Q12" i="21"/>
  <c r="N32" i="1"/>
  <c r="Q28" i="21"/>
  <c r="N24" i="1"/>
  <c r="Q20" i="21" s="1"/>
  <c r="O16" i="1"/>
  <c r="R12" i="21" s="1"/>
  <c r="Q18" i="1"/>
  <c r="T14" i="21" s="1"/>
  <c r="N30" i="1"/>
  <c r="Q26" i="21" s="1"/>
  <c r="T14" i="1"/>
  <c r="W10" i="21" s="1"/>
  <c r="Q26" i="1"/>
  <c r="T22" i="21" s="1"/>
  <c r="O5" i="1"/>
  <c r="R1" i="21" s="1"/>
  <c r="S31" i="1"/>
  <c r="V27" i="21" s="1"/>
  <c r="Q23" i="1"/>
  <c r="T19" i="21" s="1"/>
  <c r="Q5" i="1"/>
  <c r="T1" i="21" s="1"/>
  <c r="Q12" i="1"/>
  <c r="T8" i="21" s="1"/>
  <c r="O30" i="1"/>
  <c r="R26" i="21" s="1"/>
  <c r="Q19" i="1"/>
  <c r="T15" i="21" s="1"/>
  <c r="O15" i="1"/>
  <c r="R11" i="21" s="1"/>
  <c r="N15" i="1"/>
  <c r="Q11" i="21" s="1"/>
  <c r="P27" i="1"/>
  <c r="S23" i="21" s="1"/>
  <c r="P18" i="1"/>
  <c r="S14" i="21" s="1"/>
  <c r="O9" i="1"/>
  <c r="R5" i="21" s="1"/>
  <c r="S28" i="1"/>
  <c r="V24" i="21" s="1"/>
  <c r="S25" i="1"/>
  <c r="V21" i="21" s="1"/>
  <c r="T10" i="1"/>
  <c r="W6" i="21" s="1"/>
  <c r="S14" i="1"/>
  <c r="V10" i="21" s="1"/>
  <c r="R33" i="1"/>
  <c r="U29" i="21" s="1"/>
  <c r="N9" i="1"/>
  <c r="Q5" i="21" s="1"/>
  <c r="T30" i="1"/>
  <c r="W26" i="21" s="1"/>
  <c r="R15" i="1"/>
  <c r="U11" i="21" s="1"/>
  <c r="P14" i="1"/>
  <c r="S10" i="21" s="1"/>
  <c r="R31" i="1"/>
  <c r="U27" i="21" s="1"/>
  <c r="R10" i="1"/>
  <c r="U6" i="21" s="1"/>
  <c r="R14" i="1"/>
  <c r="U10" i="21" s="1"/>
  <c r="P23" i="1"/>
  <c r="S19" i="21" s="1"/>
  <c r="T27" i="1"/>
  <c r="W23" i="21" s="1"/>
  <c r="T18" i="1"/>
  <c r="W14" i="21" s="1"/>
  <c r="N6" i="1"/>
  <c r="Q2" i="21" s="1"/>
  <c r="S9" i="1"/>
  <c r="V5" i="21" s="1"/>
  <c r="P26" i="1"/>
  <c r="S22" i="21" s="1"/>
  <c r="S6" i="21"/>
  <c r="O6" i="1"/>
  <c r="R2" i="21"/>
  <c r="N5" i="1"/>
  <c r="Q1" i="21"/>
  <c r="N7" i="1"/>
  <c r="Q3" i="21"/>
  <c r="O8" i="1"/>
  <c r="R4" i="21"/>
  <c r="P13" i="1"/>
  <c r="S9" i="21" s="1"/>
  <c r="S18" i="1"/>
  <c r="V14" i="21" s="1"/>
  <c r="O12" i="1"/>
  <c r="R8" i="21" s="1"/>
  <c r="N12" i="1"/>
  <c r="Q8" i="21" s="1"/>
  <c r="R7" i="1"/>
  <c r="U3" i="21" s="1"/>
  <c r="S7" i="1"/>
  <c r="V3" i="21" s="1"/>
  <c r="A20" i="21"/>
  <c r="A21" i="21"/>
  <c r="A2" i="21"/>
  <c r="A17" i="21"/>
  <c r="A6" i="21"/>
  <c r="A23" i="21"/>
  <c r="A11" i="21"/>
  <c r="A16" i="21"/>
  <c r="A9" i="21"/>
  <c r="A27" i="21"/>
  <c r="D3" i="9"/>
  <c r="A14" i="21"/>
  <c r="A22" i="21"/>
  <c r="A8" i="21"/>
  <c r="A5" i="21"/>
  <c r="A26" i="21"/>
  <c r="A24" i="21"/>
  <c r="A4" i="21"/>
  <c r="A3" i="21"/>
  <c r="A69" i="21"/>
  <c r="H3" i="17"/>
  <c r="I3" i="18"/>
  <c r="A12" i="21"/>
  <c r="B63" i="21"/>
  <c r="B9" i="21"/>
  <c r="M21" i="21"/>
  <c r="P21" i="21" s="1"/>
  <c r="B24" i="21"/>
  <c r="M69" i="21"/>
  <c r="N69" i="21" s="1"/>
  <c r="A36" i="21"/>
  <c r="B89" i="21"/>
  <c r="M85" i="21"/>
  <c r="N85" i="21" s="1"/>
  <c r="B28" i="21"/>
  <c r="B34" i="21"/>
  <c r="A85" i="21"/>
  <c r="A31" i="21"/>
  <c r="N23" i="1"/>
  <c r="Q19" i="21" s="1"/>
  <c r="S22" i="1"/>
  <c r="V18" i="21" s="1"/>
  <c r="N26" i="1"/>
  <c r="Q22" i="21" s="1"/>
  <c r="R12" i="1"/>
  <c r="U8" i="21" s="1"/>
  <c r="A34" i="21"/>
  <c r="P5" i="1"/>
  <c r="S1" i="21" s="1"/>
  <c r="P6" i="1"/>
  <c r="S2" i="21" s="1"/>
  <c r="P12" i="1"/>
  <c r="S8" i="21" s="1"/>
  <c r="N31" i="1"/>
  <c r="Q27" i="21" s="1"/>
  <c r="Q24" i="1"/>
  <c r="T20" i="21" s="1"/>
  <c r="T25" i="1"/>
  <c r="W21" i="21" s="1"/>
  <c r="S29" i="1"/>
  <c r="V25" i="21" s="1"/>
  <c r="A25" i="21"/>
  <c r="M86" i="21"/>
  <c r="N86" i="21" s="1"/>
  <c r="S8" i="1"/>
  <c r="V4" i="21" s="1"/>
  <c r="Q15" i="1"/>
  <c r="T11" i="21" s="1"/>
  <c r="S5" i="1"/>
  <c r="V1" i="21" s="1"/>
  <c r="T31" i="1"/>
  <c r="W27" i="21" s="1"/>
  <c r="B31" i="21"/>
  <c r="A39" i="21"/>
  <c r="B40" i="21"/>
  <c r="B42" i="21"/>
  <c r="A42" i="21"/>
  <c r="M37" i="21"/>
  <c r="N37" i="21" s="1"/>
  <c r="A28" i="21"/>
  <c r="Q31" i="1"/>
  <c r="T27" i="21" s="1"/>
  <c r="Q22" i="1"/>
  <c r="T18" i="21" s="1"/>
  <c r="T24" i="1"/>
  <c r="W20" i="21" s="1"/>
  <c r="R6" i="1"/>
  <c r="U2" i="21" s="1"/>
  <c r="R5" i="1"/>
  <c r="U1" i="21" s="1"/>
  <c r="P22" i="1"/>
  <c r="S18" i="21" s="1"/>
  <c r="B39" i="21"/>
  <c r="A55" i="21"/>
  <c r="B43" i="21"/>
  <c r="M46" i="21"/>
  <c r="N46" i="21" s="1"/>
  <c r="T5" i="1"/>
  <c r="W1" i="21" s="1"/>
  <c r="A37" i="21"/>
  <c r="A46" i="21"/>
  <c r="B55" i="21"/>
  <c r="A63" i="21"/>
  <c r="B66" i="21"/>
  <c r="A66" i="21"/>
  <c r="M61" i="21"/>
  <c r="N61" i="21" s="1"/>
  <c r="B36" i="21"/>
  <c r="T6" i="1"/>
  <c r="W2" i="21" s="1"/>
  <c r="P25" i="1"/>
  <c r="S21" i="21" s="1"/>
  <c r="P24" i="1"/>
  <c r="S20" i="21" s="1"/>
  <c r="T12" i="1"/>
  <c r="W8" i="21" s="1"/>
  <c r="O20" i="1"/>
  <c r="R16" i="21" s="1"/>
  <c r="A82" i="21"/>
  <c r="B84" i="21"/>
  <c r="R28" i="1"/>
  <c r="U24" i="21" s="1"/>
  <c r="A61" i="21"/>
  <c r="B82" i="21"/>
  <c r="A84" i="21"/>
  <c r="A60" i="21"/>
  <c r="B22" i="21"/>
  <c r="M19" i="21"/>
  <c r="P19" i="21" s="1"/>
  <c r="B19" i="21"/>
  <c r="M16" i="21"/>
  <c r="N16" i="21" s="1"/>
  <c r="B16" i="21"/>
  <c r="B53" i="21"/>
  <c r="A53" i="21"/>
  <c r="M53" i="21"/>
  <c r="N53" i="21" s="1"/>
  <c r="M50" i="21"/>
  <c r="O50" i="21" s="1"/>
  <c r="B50" i="21"/>
  <c r="M47" i="21"/>
  <c r="P47" i="21" s="1"/>
  <c r="A47" i="21"/>
  <c r="B47" i="21"/>
  <c r="A19" i="21"/>
  <c r="A50" i="21"/>
  <c r="B10" i="21"/>
  <c r="T23" i="1"/>
  <c r="W19" i="21" s="1"/>
  <c r="S19" i="1"/>
  <c r="V15" i="21" s="1"/>
  <c r="B80" i="21"/>
  <c r="N10" i="1"/>
  <c r="Q6" i="21" s="1"/>
  <c r="R23" i="1"/>
  <c r="U19" i="21" s="1"/>
  <c r="Q30" i="1"/>
  <c r="T26" i="21" s="1"/>
  <c r="R30" i="1"/>
  <c r="U26" i="21" s="1"/>
  <c r="B13" i="21"/>
  <c r="M13" i="21"/>
  <c r="P13" i="21" s="1"/>
  <c r="M7" i="21"/>
  <c r="O7" i="21" s="1"/>
  <c r="B7" i="21"/>
  <c r="S13" i="1"/>
  <c r="V9" i="21" s="1"/>
  <c r="O31" i="1"/>
  <c r="R27" i="21" s="1"/>
  <c r="A13" i="21"/>
  <c r="P29" i="1"/>
  <c r="S25" i="21" s="1"/>
  <c r="A7" i="21"/>
  <c r="T8" i="1"/>
  <c r="W4" i="21" s="1"/>
  <c r="S23" i="1"/>
  <c r="V19" i="21" s="1"/>
  <c r="O10" i="1"/>
  <c r="R6" i="21" s="1"/>
  <c r="R22" i="1"/>
  <c r="U18" i="21" s="1"/>
  <c r="O11" i="1"/>
  <c r="R7" i="21" s="1"/>
  <c r="Q20" i="1"/>
  <c r="T16" i="21" s="1"/>
  <c r="B8" i="21"/>
  <c r="B29" i="21"/>
  <c r="A29" i="21"/>
  <c r="M29" i="21"/>
  <c r="O29" i="21" s="1"/>
  <c r="M23" i="21"/>
  <c r="N23" i="21" s="1"/>
  <c r="B23" i="21"/>
  <c r="M90" i="21"/>
  <c r="O90" i="21" s="1"/>
  <c r="A90" i="21"/>
  <c r="B90" i="21"/>
  <c r="B54" i="21"/>
  <c r="M54" i="21"/>
  <c r="N54" i="21" s="1"/>
  <c r="M51" i="21"/>
  <c r="O51" i="21" s="1"/>
  <c r="A51" i="21"/>
  <c r="B51" i="21"/>
  <c r="M48" i="21"/>
  <c r="O48" i="21" s="1"/>
  <c r="M14" i="21"/>
  <c r="N14" i="21" s="1"/>
  <c r="B14" i="21"/>
  <c r="M11" i="21"/>
  <c r="O11" i="21" s="1"/>
  <c r="B11" i="21"/>
  <c r="O26" i="1"/>
  <c r="R22" i="21" s="1"/>
  <c r="N13" i="1"/>
  <c r="Q9" i="21" s="1"/>
  <c r="Q11" i="1"/>
  <c r="T7" i="21" s="1"/>
  <c r="O23" i="1"/>
  <c r="R19" i="21" s="1"/>
  <c r="S6" i="1"/>
  <c r="V2" i="21" s="1"/>
  <c r="N21" i="1"/>
  <c r="Q17" i="21" s="1"/>
  <c r="O21" i="1"/>
  <c r="R17" i="21" s="1"/>
  <c r="R24" i="1"/>
  <c r="U20" i="21" s="1"/>
  <c r="R29" i="1"/>
  <c r="U25" i="21" s="1"/>
  <c r="S12" i="1"/>
  <c r="V8" i="21" s="1"/>
  <c r="A54" i="21"/>
  <c r="B70" i="21"/>
  <c r="A70" i="21"/>
  <c r="M67" i="21"/>
  <c r="O67" i="21" s="1"/>
  <c r="A67" i="21"/>
  <c r="M64" i="21"/>
  <c r="P64" i="21" s="1"/>
  <c r="B64" i="21"/>
  <c r="M30" i="21"/>
  <c r="O30" i="21" s="1"/>
  <c r="A30" i="21"/>
  <c r="B30" i="21"/>
  <c r="M27" i="21"/>
  <c r="N27" i="21" s="1"/>
  <c r="B27" i="21"/>
  <c r="N11" i="1"/>
  <c r="Q7" i="21" s="1"/>
  <c r="N27" i="1"/>
  <c r="Q23" i="21" s="1"/>
  <c r="N20" i="1"/>
  <c r="Q16" i="21" s="1"/>
  <c r="P30" i="1"/>
  <c r="S26" i="21" s="1"/>
  <c r="A10" i="21"/>
  <c r="Q6" i="1"/>
  <c r="T2" i="21" s="1"/>
  <c r="Q14" i="1"/>
  <c r="T10" i="21" s="1"/>
  <c r="P17" i="1"/>
  <c r="S13" i="21" s="1"/>
  <c r="O27" i="1"/>
  <c r="R23" i="21" s="1"/>
  <c r="A52" i="21"/>
  <c r="M65" i="21"/>
  <c r="N65" i="21" s="1"/>
  <c r="A65" i="21"/>
  <c r="B62" i="21"/>
  <c r="A62" i="21"/>
  <c r="J3" i="9"/>
  <c r="T22" i="1"/>
  <c r="W18" i="21" s="1"/>
  <c r="I3" i="12"/>
  <c r="P3" i="21"/>
  <c r="O13" i="1"/>
  <c r="R9" i="21" s="1"/>
  <c r="A77" i="21"/>
  <c r="A74" i="21"/>
  <c r="B75" i="21"/>
  <c r="A76" i="21"/>
  <c r="B52" i="21"/>
  <c r="B68" i="21"/>
  <c r="M68" i="21"/>
  <c r="O68" i="21" s="1"/>
  <c r="M44" i="21"/>
  <c r="O44" i="21" s="1"/>
  <c r="B4" i="21"/>
  <c r="B73" i="21"/>
  <c r="A75" i="21"/>
  <c r="A72" i="21"/>
  <c r="M76" i="21"/>
  <c r="N76" i="21" s="1"/>
  <c r="I3" i="9"/>
  <c r="P76" i="21"/>
  <c r="N7" i="21"/>
  <c r="O55" i="21"/>
  <c r="B2" i="21"/>
  <c r="A83" i="21"/>
  <c r="B20" i="21"/>
  <c r="M60" i="21"/>
  <c r="O60" i="21" s="1"/>
  <c r="M17" i="21"/>
  <c r="O17" i="21" s="1"/>
  <c r="C3" i="10"/>
  <c r="D3" i="10"/>
  <c r="D3" i="11"/>
  <c r="D3" i="17"/>
  <c r="C3" i="13"/>
  <c r="O23" i="21"/>
  <c r="C3" i="4"/>
  <c r="C3" i="9"/>
  <c r="C3" i="18"/>
  <c r="C3" i="12"/>
  <c r="D3" i="18"/>
  <c r="D3" i="13"/>
  <c r="P62" i="21"/>
  <c r="P49" i="21" l="1"/>
  <c r="N49" i="21"/>
  <c r="P89" i="21"/>
  <c r="N89" i="21"/>
  <c r="A79" i="21"/>
  <c r="B41" i="21"/>
  <c r="A80" i="21"/>
  <c r="B15" i="21"/>
  <c r="A41" i="21"/>
  <c r="B78" i="21"/>
  <c r="M71" i="21"/>
  <c r="P71" i="21" s="1"/>
  <c r="M56" i="21"/>
  <c r="N56" i="21" s="1"/>
  <c r="B74" i="21"/>
  <c r="M43" i="21"/>
  <c r="O43" i="21" s="1"/>
  <c r="A35" i="21"/>
  <c r="B88" i="21"/>
  <c r="B87" i="21"/>
  <c r="M45" i="21"/>
  <c r="N45" i="21" s="1"/>
  <c r="A18" i="21"/>
  <c r="B35" i="21"/>
  <c r="M81" i="21"/>
  <c r="O81" i="21" s="1"/>
  <c r="M59" i="21"/>
  <c r="O59" i="21" s="1"/>
  <c r="B32" i="21"/>
  <c r="B83" i="21"/>
  <c r="A49" i="21"/>
  <c r="B33" i="21"/>
  <c r="B79" i="21"/>
  <c r="M87" i="21"/>
  <c r="O87" i="21" s="1"/>
  <c r="B57" i="21"/>
  <c r="A78" i="21"/>
  <c r="M77" i="21"/>
  <c r="O77" i="21" s="1"/>
  <c r="A57" i="21"/>
  <c r="B81" i="21"/>
  <c r="A15" i="21"/>
  <c r="B56" i="21"/>
  <c r="B49" i="21"/>
  <c r="A71" i="21"/>
  <c r="O46" i="21"/>
  <c r="A88" i="21"/>
  <c r="A58" i="21"/>
  <c r="O41" i="21"/>
  <c r="B58" i="21"/>
  <c r="A45" i="21"/>
  <c r="B25" i="21"/>
  <c r="A32" i="21"/>
  <c r="P50" i="21"/>
  <c r="A73" i="21"/>
  <c r="O54" i="21"/>
  <c r="B72" i="21"/>
  <c r="P53" i="21"/>
  <c r="B48" i="21"/>
  <c r="A40" i="21"/>
  <c r="O73" i="21"/>
  <c r="N4" i="21"/>
  <c r="P27" i="21"/>
  <c r="P48" i="21"/>
  <c r="N15" i="21"/>
  <c r="N58" i="21"/>
  <c r="P82" i="21"/>
  <c r="N63" i="21"/>
  <c r="P5" i="21"/>
  <c r="N21" i="21"/>
  <c r="P69" i="21"/>
  <c r="N9" i="21"/>
  <c r="N75" i="21"/>
  <c r="N8" i="21"/>
  <c r="N80" i="21"/>
  <c r="O83" i="21"/>
  <c r="N83" i="21"/>
  <c r="N28" i="21"/>
  <c r="P73" i="21"/>
  <c r="O4" i="21"/>
  <c r="O63" i="21"/>
  <c r="O42" i="21"/>
  <c r="N42" i="21"/>
  <c r="P34" i="21"/>
  <c r="O52" i="21"/>
  <c r="P22" i="21"/>
  <c r="P9" i="21"/>
  <c r="O12" i="21"/>
  <c r="O15" i="21"/>
  <c r="P75" i="21"/>
  <c r="O8" i="21"/>
  <c r="P20" i="21"/>
  <c r="O62" i="21"/>
  <c r="O58" i="21"/>
  <c r="O5" i="21"/>
  <c r="O76" i="21"/>
  <c r="P80" i="21"/>
  <c r="O82" i="21"/>
  <c r="O79" i="21"/>
  <c r="O28" i="21"/>
  <c r="O65" i="21"/>
  <c r="O19" i="21"/>
  <c r="P74" i="21"/>
  <c r="O74" i="21"/>
  <c r="O78" i="21"/>
  <c r="P78" i="21"/>
  <c r="N68" i="21"/>
  <c r="N72" i="21"/>
  <c r="P72" i="21"/>
  <c r="N52" i="21"/>
  <c r="O61" i="21"/>
  <c r="O86" i="21"/>
  <c r="P86" i="21"/>
  <c r="P12" i="21"/>
  <c r="N34" i="21"/>
  <c r="N20" i="21"/>
  <c r="P79" i="21"/>
  <c r="P44" i="21"/>
  <c r="P17" i="21"/>
  <c r="D3" i="4"/>
  <c r="C1" i="19"/>
  <c r="B1" i="22" s="1"/>
  <c r="C1" i="22" s="1"/>
  <c r="D1" i="19"/>
  <c r="L5" i="19" s="1"/>
  <c r="O1" i="22" s="1"/>
  <c r="C3" i="11"/>
  <c r="P60" i="21"/>
  <c r="O13" i="21"/>
  <c r="P29" i="21"/>
  <c r="O53" i="21"/>
  <c r="N19" i="21"/>
  <c r="N24" i="21"/>
  <c r="O33" i="21"/>
  <c r="C3" i="17"/>
  <c r="D3" i="12"/>
  <c r="N59" i="21"/>
  <c r="P81" i="21"/>
  <c r="P87" i="21"/>
  <c r="N17" i="21"/>
  <c r="N51" i="21"/>
  <c r="O85" i="21"/>
  <c r="P43" i="21"/>
  <c r="N66" i="21"/>
  <c r="O47" i="21"/>
  <c r="O40" i="21"/>
  <c r="P10" i="21"/>
  <c r="P30" i="21"/>
  <c r="N30" i="21"/>
  <c r="P61" i="21"/>
  <c r="P18" i="21"/>
  <c r="P39" i="21"/>
  <c r="O70" i="21"/>
  <c r="P59" i="21"/>
  <c r="N81" i="21"/>
  <c r="P23" i="21"/>
  <c r="N67" i="21"/>
  <c r="P51" i="21"/>
  <c r="N2" i="21"/>
  <c r="P2" i="21"/>
  <c r="N48" i="21"/>
  <c r="P55" i="21"/>
  <c r="O25" i="21"/>
  <c r="N64" i="21"/>
  <c r="O27" i="21"/>
  <c r="N10" i="21"/>
  <c r="O32" i="21"/>
  <c r="N44" i="21"/>
  <c r="N29" i="21"/>
  <c r="N22" i="21"/>
  <c r="P37" i="21"/>
  <c r="P85" i="21"/>
  <c r="N26" i="21"/>
  <c r="O3" i="21"/>
  <c r="O89" i="21"/>
  <c r="P31" i="21"/>
  <c r="N39" i="21"/>
  <c r="O69" i="21"/>
  <c r="P84" i="21"/>
  <c r="N84" i="21"/>
  <c r="P68" i="21"/>
  <c r="N35" i="21"/>
  <c r="N11" i="21"/>
  <c r="P11" i="21"/>
  <c r="P46" i="21"/>
  <c r="N47" i="21"/>
  <c r="O49" i="21"/>
  <c r="P54" i="21"/>
  <c r="O45" i="21"/>
  <c r="O16" i="21"/>
  <c r="P67" i="21"/>
  <c r="P16" i="21"/>
  <c r="N41" i="21"/>
  <c r="O18" i="21"/>
  <c r="O31" i="21"/>
  <c r="N43" i="21"/>
  <c r="P24" i="21"/>
  <c r="P33" i="21"/>
  <c r="P36" i="21"/>
  <c r="B1" i="21"/>
  <c r="N70" i="21"/>
  <c r="A1" i="21"/>
  <c r="E1" i="22"/>
  <c r="N60" i="21"/>
  <c r="O35" i="21"/>
  <c r="N13" i="21"/>
  <c r="P88" i="21"/>
  <c r="O64" i="21"/>
  <c r="N88" i="21"/>
  <c r="N50" i="21"/>
  <c r="O66" i="21"/>
  <c r="P25" i="21"/>
  <c r="P90" i="21"/>
  <c r="N90" i="21"/>
  <c r="P7" i="21"/>
  <c r="P1" i="21"/>
  <c r="N1" i="21"/>
  <c r="O21" i="21"/>
  <c r="O14" i="21"/>
  <c r="P14" i="21"/>
  <c r="O57" i="21"/>
  <c r="O37" i="21"/>
  <c r="P57" i="21"/>
  <c r="N87" i="21"/>
  <c r="P65" i="21"/>
  <c r="O26" i="21"/>
  <c r="N32" i="21"/>
  <c r="P40" i="21"/>
  <c r="O36" i="21"/>
  <c r="A86" i="21"/>
  <c r="A33" i="21"/>
  <c r="B26" i="21"/>
  <c r="B3" i="21"/>
  <c r="M38" i="21"/>
  <c r="M6" i="21"/>
  <c r="P77" i="21" l="1"/>
  <c r="D5" i="19"/>
  <c r="G1" i="22" s="1"/>
  <c r="D1" i="22"/>
  <c r="N71" i="21"/>
  <c r="P45" i="21"/>
  <c r="P56" i="21"/>
  <c r="O71" i="21"/>
  <c r="G5" i="19"/>
  <c r="J1" i="22" s="1"/>
  <c r="O56" i="21"/>
  <c r="A1" i="22"/>
  <c r="N5" i="19"/>
  <c r="Q1" i="22" s="1"/>
  <c r="H5" i="19"/>
  <c r="K1" i="22" s="1"/>
  <c r="N77" i="21"/>
  <c r="F5" i="19"/>
  <c r="I1" i="22" s="1"/>
  <c r="O5" i="19"/>
  <c r="R1" i="22" s="1"/>
  <c r="R5" i="19"/>
  <c r="U1" i="22" s="1"/>
  <c r="M5" i="19"/>
  <c r="P1" i="22" s="1"/>
  <c r="E5" i="19"/>
  <c r="H1" i="22" s="1"/>
  <c r="K5" i="19"/>
  <c r="N1" i="22" s="1"/>
  <c r="P5" i="19"/>
  <c r="S1" i="22" s="1"/>
  <c r="I5" i="19"/>
  <c r="C5" i="19"/>
  <c r="F1" i="22" s="1"/>
  <c r="Q5" i="19"/>
  <c r="T1" i="22" s="1"/>
  <c r="J5" i="19"/>
  <c r="M1" i="22" s="1"/>
  <c r="N6" i="21"/>
  <c r="O6" i="21"/>
  <c r="P6" i="21"/>
  <c r="N38" i="21"/>
  <c r="P38" i="21"/>
  <c r="O38" i="21"/>
  <c r="L1" i="22" l="1"/>
  <c r="S5" i="19"/>
  <c r="V1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t03</author>
  </authors>
  <commentList>
    <comment ref="G3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「学校一覧」シートにある学校Noを入力してください。
数字を入力しても学校名が出ない場合は、「上書き保存」をしてください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800-000001000000}">
      <text>
        <r>
          <rPr>
            <sz val="12"/>
            <color indexed="81"/>
            <rFont val="MS P ゴシック"/>
            <family val="3"/>
            <charset val="128"/>
          </rPr>
          <t>記録なしは「０秒００」と入力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A00-000001000000}">
      <text>
        <r>
          <rPr>
            <sz val="12"/>
            <color indexed="81"/>
            <rFont val="MS P ゴシック"/>
            <family val="3"/>
            <charset val="128"/>
          </rPr>
          <t>記録なしは「0m00cm」と入力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<sst xmlns="http://schemas.openxmlformats.org/spreadsheetml/2006/main" count="564" uniqueCount="285">
  <si>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</si>
  <si>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</si>
  <si>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⑧打撃</t>
    <rPh sb="1" eb="3">
      <t>ダゲキ</t>
    </rPh>
    <phoneticPr fontId="2"/>
  </si>
  <si>
    <t>学年</t>
    <rPh sb="0" eb="2">
      <t>ガクネン</t>
    </rPh>
    <phoneticPr fontId="2"/>
  </si>
  <si>
    <t>④立三段跳</t>
    <rPh sb="1" eb="2">
      <t>タ</t>
    </rPh>
    <rPh sb="2" eb="4">
      <t>サンダン</t>
    </rPh>
    <rPh sb="4" eb="5">
      <t>ト</t>
    </rPh>
    <phoneticPr fontId="2"/>
  </si>
  <si>
    <t>Ｎｏ</t>
    <phoneticPr fontId="2"/>
  </si>
  <si>
    <t>（</t>
    <phoneticPr fontId="2"/>
  </si>
  <si>
    <t>）高等学校</t>
    <rPh sb="1" eb="5">
      <t>コウトウガッコウ</t>
    </rPh>
    <phoneticPr fontId="2"/>
  </si>
  <si>
    <t>①100ｍ</t>
    <phoneticPr fontId="2"/>
  </si>
  <si>
    <t>②1500ｍ</t>
    <phoneticPr fontId="2"/>
  </si>
  <si>
    <t>③1800ｍＲ</t>
    <phoneticPr fontId="2"/>
  </si>
  <si>
    <t>⑤遠投</t>
    <rPh sb="1" eb="3">
      <t>エントウ</t>
    </rPh>
    <phoneticPr fontId="2"/>
  </si>
  <si>
    <t>⑥塁間継投</t>
    <rPh sb="1" eb="2">
      <t>ルイ</t>
    </rPh>
    <rPh sb="2" eb="3">
      <t>カン</t>
    </rPh>
    <rPh sb="3" eb="5">
      <t>ケイトウ</t>
    </rPh>
    <phoneticPr fontId="2"/>
  </si>
  <si>
    <t>⑦塁間走</t>
    <rPh sb="1" eb="2">
      <t>ルイ</t>
    </rPh>
    <rPh sb="2" eb="3">
      <t>カン</t>
    </rPh>
    <rPh sb="3" eb="4">
      <t>ソウ</t>
    </rPh>
    <phoneticPr fontId="2"/>
  </si>
  <si>
    <t>記録</t>
    <rPh sb="0" eb="2">
      <t>キロク</t>
    </rPh>
    <phoneticPr fontId="3"/>
  </si>
  <si>
    <t>備考</t>
    <rPh sb="0" eb="2">
      <t>ビコウ</t>
    </rPh>
    <phoneticPr fontId="3"/>
  </si>
  <si>
    <t>No</t>
    <phoneticPr fontId="3"/>
  </si>
  <si>
    <t>選手名</t>
    <rPh sb="0" eb="2">
      <t>センシュ</t>
    </rPh>
    <rPh sb="2" eb="3">
      <t>メイ</t>
    </rPh>
    <phoneticPr fontId="3"/>
  </si>
  <si>
    <t>決勝のタイム</t>
    <rPh sb="0" eb="2">
      <t>ケッショウ</t>
    </rPh>
    <phoneticPr fontId="3"/>
  </si>
  <si>
    <t>予選の組</t>
    <rPh sb="0" eb="2">
      <t>ヨセン</t>
    </rPh>
    <rPh sb="3" eb="4">
      <t>クミ</t>
    </rPh>
    <phoneticPr fontId="3"/>
  </si>
  <si>
    <t>予選のタイム</t>
    <rPh sb="0" eb="2">
      <t>ヨセン</t>
    </rPh>
    <phoneticPr fontId="3"/>
  </si>
  <si>
    <t>予選の順位</t>
    <rPh sb="0" eb="2">
      <t>ヨセン</t>
    </rPh>
    <rPh sb="3" eb="5">
      <t>ジュンイ</t>
    </rPh>
    <phoneticPr fontId="3"/>
  </si>
  <si>
    <t>組</t>
    <rPh sb="0" eb="1">
      <t>クミ</t>
    </rPh>
    <phoneticPr fontId="3"/>
  </si>
  <si>
    <t>位</t>
    <rPh sb="0" eb="1">
      <t>イ</t>
    </rPh>
    <phoneticPr fontId="3"/>
  </si>
  <si>
    <t>決勝の順位</t>
    <rPh sb="0" eb="2">
      <t>ケッショウ</t>
    </rPh>
    <rPh sb="3" eb="5">
      <t>ジュンイ</t>
    </rPh>
    <phoneticPr fontId="3"/>
  </si>
  <si>
    <t>①１００M走　記録用紙</t>
    <rPh sb="5" eb="6">
      <t>ソウ</t>
    </rPh>
    <rPh sb="7" eb="9">
      <t>キロク</t>
    </rPh>
    <rPh sb="9" eb="11">
      <t>ヨウシ</t>
    </rPh>
    <phoneticPr fontId="3"/>
  </si>
  <si>
    <t>②１５００M走　記録用紙</t>
    <rPh sb="6" eb="7">
      <t>ソウ</t>
    </rPh>
    <rPh sb="8" eb="10">
      <t>キロク</t>
    </rPh>
    <rPh sb="10" eb="12">
      <t>ヨウシ</t>
    </rPh>
    <phoneticPr fontId="3"/>
  </si>
  <si>
    <t>③１８００MR走　記録用紙</t>
    <rPh sb="7" eb="8">
      <t>ソウ</t>
    </rPh>
    <rPh sb="9" eb="11">
      <t>キロク</t>
    </rPh>
    <rPh sb="11" eb="13">
      <t>ヨウシ</t>
    </rPh>
    <phoneticPr fontId="3"/>
  </si>
  <si>
    <t>④立ち三段跳び　記録用紙</t>
    <rPh sb="1" eb="2">
      <t>タ</t>
    </rPh>
    <rPh sb="3" eb="6">
      <t>サンダント</t>
    </rPh>
    <rPh sb="8" eb="10">
      <t>キロク</t>
    </rPh>
    <rPh sb="10" eb="12">
      <t>ヨウシ</t>
    </rPh>
    <phoneticPr fontId="3"/>
  </si>
  <si>
    <t>⑤遠投　記録用紙</t>
    <rPh sb="1" eb="3">
      <t>エントウ</t>
    </rPh>
    <rPh sb="4" eb="6">
      <t>キロク</t>
    </rPh>
    <rPh sb="6" eb="8">
      <t>ヨウシ</t>
    </rPh>
    <phoneticPr fontId="3"/>
  </si>
  <si>
    <t>⑥塁間継投　記録用紙</t>
    <rPh sb="1" eb="2">
      <t>ルイ</t>
    </rPh>
    <rPh sb="2" eb="3">
      <t>カン</t>
    </rPh>
    <rPh sb="3" eb="5">
      <t>ケイトウ</t>
    </rPh>
    <rPh sb="6" eb="8">
      <t>キロク</t>
    </rPh>
    <rPh sb="8" eb="10">
      <t>ヨウシ</t>
    </rPh>
    <phoneticPr fontId="3"/>
  </si>
  <si>
    <t>決勝</t>
    <rPh sb="0" eb="2">
      <t>ケッショウ</t>
    </rPh>
    <phoneticPr fontId="3"/>
  </si>
  <si>
    <t>変更</t>
    <rPh sb="0" eb="2">
      <t>ヘンコウ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</si>
  <si>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</si>
  <si>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</si>
  <si>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最高記録</t>
    <rPh sb="0" eb="2">
      <t>サイコウ</t>
    </rPh>
    <rPh sb="2" eb="4">
      <t>キロク</t>
    </rPh>
    <phoneticPr fontId="3"/>
  </si>
  <si>
    <t>高野連</t>
    <rPh sb="0" eb="3">
      <t>コウヤレン</t>
    </rPh>
    <phoneticPr fontId="2"/>
  </si>
  <si>
    <t>※１.データ入力時の原本になるので正確に入力すること。特に氏名はフルネームで正確に入力すること。</t>
    <phoneticPr fontId="2"/>
  </si>
  <si>
    <t>※２.エントリーする種目の欄は各種目の「個票No」と一致するように１～９の番号を入れること。一人何種目でもエントリー可能です。</t>
    <phoneticPr fontId="2"/>
  </si>
  <si>
    <t>（</t>
    <phoneticPr fontId="2"/>
  </si>
  <si>
    <t>Ｎｏ</t>
    <phoneticPr fontId="2"/>
  </si>
  <si>
    <t>①100ｍ</t>
    <phoneticPr fontId="2"/>
  </si>
  <si>
    <t>②1500ｍ</t>
    <phoneticPr fontId="2"/>
  </si>
  <si>
    <t>③1800ｍＲ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</si>
  <si>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</si>
  <si>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</si>
  <si>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</si>
  <si>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</si>
  <si>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</si>
  <si>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</si>
  <si>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</si>
  <si>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</si>
  <si>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</si>
  <si>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</si>
  <si>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</si>
  <si>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</si>
  <si>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</si>
  <si>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</si>
  <si>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</si>
  <si>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</si>
  <si>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</si>
  <si>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</si>
  <si>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</si>
  <si>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シート名「エントリー名簿」の入力方法</t>
    <rPh sb="3" eb="4">
      <t>メイ</t>
    </rPh>
    <rPh sb="10" eb="12">
      <t>メイボ</t>
    </rPh>
    <rPh sb="14" eb="16">
      <t>ニュウリョク</t>
    </rPh>
    <rPh sb="16" eb="18">
      <t>ホウホウ</t>
    </rPh>
    <phoneticPr fontId="2"/>
  </si>
  <si>
    <t>A</t>
    <phoneticPr fontId="2"/>
  </si>
  <si>
    <t>１．出場する選手名と走順や試技順の番号を入力して下さい。</t>
    <rPh sb="2" eb="4">
      <t>シュツジョウ</t>
    </rPh>
    <rPh sb="6" eb="9">
      <t>センシュメイ</t>
    </rPh>
    <rPh sb="10" eb="11">
      <t>ソウ</t>
    </rPh>
    <rPh sb="11" eb="12">
      <t>ジュン</t>
    </rPh>
    <rPh sb="13" eb="15">
      <t>シギ</t>
    </rPh>
    <rPh sb="15" eb="16">
      <t>ジュン</t>
    </rPh>
    <rPh sb="17" eb="19">
      <t>バンゴウ</t>
    </rPh>
    <rPh sb="20" eb="22">
      <t>ニュウリョク</t>
    </rPh>
    <rPh sb="24" eb="25">
      <t>クダ</t>
    </rPh>
    <phoneticPr fontId="2"/>
  </si>
  <si>
    <t>秒</t>
    <rPh sb="0" eb="1">
      <t>ビョウ</t>
    </rPh>
    <phoneticPr fontId="3"/>
  </si>
  <si>
    <t>各記録用紙について</t>
    <rPh sb="0" eb="1">
      <t>カク</t>
    </rPh>
    <rPh sb="1" eb="3">
      <t>キロク</t>
    </rPh>
    <rPh sb="3" eb="5">
      <t>ヨウシ</t>
    </rPh>
    <phoneticPr fontId="2"/>
  </si>
  <si>
    <t>２．入力等に不具合があった場合は、手書きでも構いません。</t>
    <phoneticPr fontId="2"/>
  </si>
  <si>
    <t>G</t>
    <phoneticPr fontId="2"/>
  </si>
  <si>
    <t>I</t>
    <phoneticPr fontId="2"/>
  </si>
  <si>
    <t>C</t>
    <phoneticPr fontId="2"/>
  </si>
  <si>
    <t>D</t>
    <phoneticPr fontId="2"/>
  </si>
  <si>
    <t>A</t>
    <phoneticPr fontId="2"/>
  </si>
  <si>
    <t>K</t>
    <phoneticPr fontId="2"/>
  </si>
  <si>
    <t>N</t>
    <phoneticPr fontId="2"/>
  </si>
  <si>
    <t>E</t>
    <phoneticPr fontId="2"/>
  </si>
  <si>
    <t>O</t>
    <phoneticPr fontId="2"/>
  </si>
  <si>
    <t>分</t>
    <rPh sb="0" eb="1">
      <t>フン</t>
    </rPh>
    <phoneticPr fontId="3"/>
  </si>
  <si>
    <t>予選変更</t>
    <rPh sb="0" eb="2">
      <t>ヨセン</t>
    </rPh>
    <rPh sb="2" eb="4">
      <t>ヘンコウ</t>
    </rPh>
    <phoneticPr fontId="3"/>
  </si>
  <si>
    <t>決勝変更</t>
    <rPh sb="0" eb="2">
      <t>ケッショウ</t>
    </rPh>
    <rPh sb="2" eb="4">
      <t>ヘンコウ</t>
    </rPh>
    <phoneticPr fontId="3"/>
  </si>
  <si>
    <t>m</t>
    <phoneticPr fontId="3"/>
  </si>
  <si>
    <t>cm</t>
    <phoneticPr fontId="3"/>
  </si>
  <si>
    <t>試技</t>
    <rPh sb="0" eb="2">
      <t>シギ</t>
    </rPh>
    <phoneticPr fontId="2"/>
  </si>
  <si>
    <t>記録</t>
    <rPh sb="0" eb="2">
      <t>キロク</t>
    </rPh>
    <phoneticPr fontId="2"/>
  </si>
  <si>
    <t>⑦塁間走　記録用紙</t>
    <rPh sb="1" eb="3">
      <t>ルイカン</t>
    </rPh>
    <rPh sb="3" eb="4">
      <t>ソウ</t>
    </rPh>
    <rPh sb="5" eb="7">
      <t>キロク</t>
    </rPh>
    <rPh sb="7" eb="9">
      <t>ヨウシ</t>
    </rPh>
    <phoneticPr fontId="3"/>
  </si>
  <si>
    <t>⑧打撃　記録用紙</t>
    <phoneticPr fontId="3"/>
  </si>
  <si>
    <t>記録（秒）</t>
    <rPh sb="0" eb="2">
      <t>キロク</t>
    </rPh>
    <rPh sb="3" eb="4">
      <t>ビョウ</t>
    </rPh>
    <phoneticPr fontId="3"/>
  </si>
  <si>
    <t>記録（m）</t>
    <rPh sb="0" eb="2">
      <t>キロク</t>
    </rPh>
    <phoneticPr fontId="3"/>
  </si>
  <si>
    <t>平均（秒）</t>
    <rPh sb="0" eb="2">
      <t>ヘイキン</t>
    </rPh>
    <rPh sb="3" eb="4">
      <t>ビョウ</t>
    </rPh>
    <phoneticPr fontId="3"/>
  </si>
  <si>
    <t>平均（m）</t>
    <rPh sb="0" eb="2">
      <t>ヘイキン</t>
    </rPh>
    <phoneticPr fontId="3"/>
  </si>
  <si>
    <t>1500ｍ記</t>
    <rPh sb="5" eb="6">
      <t>キ</t>
    </rPh>
    <phoneticPr fontId="2"/>
  </si>
  <si>
    <t>1500ｍ秒</t>
    <rPh sb="5" eb="6">
      <t>ビョウ</t>
    </rPh>
    <phoneticPr fontId="2"/>
  </si>
  <si>
    <t>100ｍ記</t>
    <rPh sb="4" eb="5">
      <t>キ</t>
    </rPh>
    <phoneticPr fontId="2"/>
  </si>
  <si>
    <t>立三段跳記</t>
    <phoneticPr fontId="2"/>
  </si>
  <si>
    <t>遠投記</t>
    <rPh sb="0" eb="2">
      <t>エントウ</t>
    </rPh>
    <phoneticPr fontId="2"/>
  </si>
  <si>
    <t>塁間走記</t>
    <rPh sb="0" eb="2">
      <t>ルイカン</t>
    </rPh>
    <rPh sb="2" eb="3">
      <t>ソウ</t>
    </rPh>
    <rPh sb="3" eb="4">
      <t>キ</t>
    </rPh>
    <phoneticPr fontId="2"/>
  </si>
  <si>
    <t>打撃記録</t>
    <rPh sb="0" eb="2">
      <t>ダゲキ</t>
    </rPh>
    <rPh sb="2" eb="4">
      <t>キロク</t>
    </rPh>
    <phoneticPr fontId="2"/>
  </si>
  <si>
    <t>塁間投①</t>
    <rPh sb="0" eb="1">
      <t>ルイ</t>
    </rPh>
    <rPh sb="1" eb="2">
      <t>アイダ</t>
    </rPh>
    <rPh sb="2" eb="3">
      <t>ナ</t>
    </rPh>
    <phoneticPr fontId="2"/>
  </si>
  <si>
    <t>塁間投②</t>
    <rPh sb="0" eb="1">
      <t>ルイ</t>
    </rPh>
    <rPh sb="1" eb="2">
      <t>アイダ</t>
    </rPh>
    <rPh sb="2" eb="3">
      <t>ナ</t>
    </rPh>
    <phoneticPr fontId="2"/>
  </si>
  <si>
    <t>塁継投投</t>
    <rPh sb="0" eb="1">
      <t>ルイ</t>
    </rPh>
    <rPh sb="1" eb="3">
      <t>ケイトウ</t>
    </rPh>
    <rPh sb="3" eb="4">
      <t>ナ</t>
    </rPh>
    <phoneticPr fontId="2"/>
  </si>
  <si>
    <t>1800mR予</t>
    <rPh sb="6" eb="7">
      <t>ヨ</t>
    </rPh>
    <phoneticPr fontId="2"/>
  </si>
  <si>
    <t>1800mR決</t>
    <rPh sb="6" eb="7">
      <t>ケツ</t>
    </rPh>
    <phoneticPr fontId="2"/>
  </si>
  <si>
    <t>1800mR予秒</t>
    <rPh sb="6" eb="7">
      <t>ヨ</t>
    </rPh>
    <rPh sb="7" eb="8">
      <t>ビョウ</t>
    </rPh>
    <phoneticPr fontId="2"/>
  </si>
  <si>
    <t>1800mR決秒</t>
    <rPh sb="6" eb="7">
      <t>ケツ</t>
    </rPh>
    <rPh sb="7" eb="8">
      <t>ビョウ</t>
    </rPh>
    <phoneticPr fontId="2"/>
  </si>
  <si>
    <t>1800mR秒</t>
    <rPh sb="6" eb="7">
      <t>ビョウ</t>
    </rPh>
    <phoneticPr fontId="2"/>
  </si>
  <si>
    <t>1500m平均</t>
    <rPh sb="5" eb="7">
      <t>ヘイキン</t>
    </rPh>
    <phoneticPr fontId="2"/>
  </si>
  <si>
    <t>1500m秒</t>
    <rPh sb="5" eb="6">
      <t>ビョウ</t>
    </rPh>
    <phoneticPr fontId="2"/>
  </si>
  <si>
    <t>100m平均</t>
    <rPh sb="4" eb="6">
      <t>ヘイキン</t>
    </rPh>
    <phoneticPr fontId="2"/>
  </si>
  <si>
    <t>立三跳平均</t>
    <rPh sb="0" eb="1">
      <t>タ</t>
    </rPh>
    <rPh sb="1" eb="2">
      <t>サン</t>
    </rPh>
    <rPh sb="2" eb="3">
      <t>ハ</t>
    </rPh>
    <rPh sb="3" eb="5">
      <t>ヘイキン</t>
    </rPh>
    <phoneticPr fontId="2"/>
  </si>
  <si>
    <t>遠投平均</t>
    <rPh sb="0" eb="2">
      <t>エントウ</t>
    </rPh>
    <rPh sb="2" eb="4">
      <t>ヘイキン</t>
    </rPh>
    <phoneticPr fontId="2"/>
  </si>
  <si>
    <t>打撃平均</t>
    <rPh sb="0" eb="2">
      <t>ダゲキ</t>
    </rPh>
    <rPh sb="2" eb="4">
      <t>ヘイキン</t>
    </rPh>
    <phoneticPr fontId="2"/>
  </si>
  <si>
    <t>塁間走平均</t>
    <rPh sb="0" eb="2">
      <t>ルイカン</t>
    </rPh>
    <rPh sb="2" eb="3">
      <t>ソウ</t>
    </rPh>
    <rPh sb="3" eb="5">
      <t>ヘイキン</t>
    </rPh>
    <phoneticPr fontId="2"/>
  </si>
  <si>
    <t>1800mR</t>
    <phoneticPr fontId="2"/>
  </si>
  <si>
    <t>平均</t>
    <rPh sb="0" eb="2">
      <t>ヘイキン</t>
    </rPh>
    <phoneticPr fontId="3"/>
  </si>
  <si>
    <t>集計項目（野球競技会個人.tbl）</t>
    <rPh sb="0" eb="2">
      <t>シュウケイ</t>
    </rPh>
    <rPh sb="2" eb="4">
      <t>コウモク</t>
    </rPh>
    <rPh sb="5" eb="7">
      <t>ヤキュウ</t>
    </rPh>
    <rPh sb="7" eb="10">
      <t>キョウギカイ</t>
    </rPh>
    <rPh sb="10" eb="12">
      <t>コジン</t>
    </rPh>
    <phoneticPr fontId="2"/>
  </si>
  <si>
    <t>集計項目（野球競技会チーム.tbl）</t>
    <rPh sb="0" eb="2">
      <t>シュウケイ</t>
    </rPh>
    <rPh sb="2" eb="4">
      <t>コウモク</t>
    </rPh>
    <rPh sb="5" eb="7">
      <t>ヤキュウ</t>
    </rPh>
    <rPh sb="7" eb="10">
      <t>キョウギカイ</t>
    </rPh>
    <phoneticPr fontId="2"/>
  </si>
  <si>
    <t>学校No</t>
  </si>
  <si>
    <t>地区</t>
  </si>
  <si>
    <t>北部農林</t>
  </si>
  <si>
    <t>名護商工</t>
  </si>
  <si>
    <t>中部北</t>
  </si>
  <si>
    <t>中部農林</t>
  </si>
  <si>
    <t>美来工科</t>
  </si>
  <si>
    <t>具志川商業</t>
  </si>
  <si>
    <t>中部南</t>
  </si>
  <si>
    <t>美里工業</t>
  </si>
  <si>
    <t>中部商業</t>
  </si>
  <si>
    <t>那覇北</t>
  </si>
  <si>
    <t>那覇国際</t>
  </si>
  <si>
    <t>浦添工業</t>
  </si>
  <si>
    <t>那覇工業</t>
  </si>
  <si>
    <t>浦添商業</t>
  </si>
  <si>
    <t>那覇南</t>
  </si>
  <si>
    <t>沖縄尚学</t>
  </si>
  <si>
    <t>沖縄工業</t>
  </si>
  <si>
    <t>那覇商業</t>
  </si>
  <si>
    <t>南部農林</t>
  </si>
  <si>
    <t>豊見城南</t>
  </si>
  <si>
    <t>南部工業</t>
  </si>
  <si>
    <t>南部商業</t>
  </si>
  <si>
    <t>沖縄水産</t>
  </si>
  <si>
    <t>宮古</t>
  </si>
  <si>
    <t>宮古総実</t>
  </si>
  <si>
    <t>八重山</t>
  </si>
  <si>
    <t>八重山農林</t>
  </si>
  <si>
    <t>八重山商工</t>
  </si>
  <si>
    <t>学校名</t>
  </si>
  <si>
    <t>辺土名</t>
  </si>
  <si>
    <t>北山</t>
  </si>
  <si>
    <t>本部</t>
  </si>
  <si>
    <t>名護</t>
  </si>
  <si>
    <t>宜野座</t>
  </si>
  <si>
    <t>沖高専</t>
  </si>
  <si>
    <t>石川</t>
  </si>
  <si>
    <t>前原</t>
  </si>
  <si>
    <t>読谷</t>
  </si>
  <si>
    <t>与勝</t>
  </si>
  <si>
    <t>具志川</t>
  </si>
  <si>
    <t>嘉手納</t>
  </si>
  <si>
    <t>コザ</t>
  </si>
  <si>
    <t>美里</t>
  </si>
  <si>
    <t>北谷</t>
  </si>
  <si>
    <t>普天間</t>
  </si>
  <si>
    <t>球陽</t>
  </si>
  <si>
    <t>北中城</t>
  </si>
  <si>
    <t>宜野湾</t>
  </si>
  <si>
    <t>浦添</t>
  </si>
  <si>
    <t>首里</t>
  </si>
  <si>
    <t>興南</t>
  </si>
  <si>
    <t>西原</t>
  </si>
  <si>
    <t>陽明</t>
  </si>
  <si>
    <t>那覇</t>
  </si>
  <si>
    <t>首里東</t>
  </si>
  <si>
    <t>真和志</t>
  </si>
  <si>
    <t>小禄</t>
  </si>
  <si>
    <t>南風原</t>
  </si>
  <si>
    <t>那覇西</t>
  </si>
  <si>
    <t>豊見城</t>
  </si>
  <si>
    <t>久米島</t>
  </si>
  <si>
    <t>向陽</t>
  </si>
  <si>
    <t>知念</t>
  </si>
  <si>
    <t>糸満</t>
  </si>
  <si>
    <t>伊良部</t>
  </si>
  <si>
    <t>塁継投</t>
    <rPh sb="0" eb="1">
      <t>ルイ</t>
    </rPh>
    <rPh sb="1" eb="3">
      <t>ケイトウ</t>
    </rPh>
    <phoneticPr fontId="2"/>
  </si>
  <si>
    <t>１．「エントリー名簿」で入力された順番で名前が読み込まれます。入力する項目はありません。</t>
    <phoneticPr fontId="2"/>
  </si>
  <si>
    <t>３．選手名欄の表示ミスの例</t>
    <rPh sb="2" eb="4">
      <t>センシュ</t>
    </rPh>
    <rPh sb="4" eb="5">
      <t>メイ</t>
    </rPh>
    <rPh sb="5" eb="6">
      <t>ラン</t>
    </rPh>
    <rPh sb="7" eb="9">
      <t>ヒョウジ</t>
    </rPh>
    <rPh sb="12" eb="13">
      <t>レイ</t>
    </rPh>
    <phoneticPr fontId="2"/>
  </si>
  <si>
    <t>　　「　#N/A　」：エントリー名簿に選手名未入力</t>
    <rPh sb="16" eb="18">
      <t>メイボ</t>
    </rPh>
    <rPh sb="19" eb="22">
      <t>センシュメイ</t>
    </rPh>
    <rPh sb="22" eb="25">
      <t>ミニュウリョク</t>
    </rPh>
    <phoneticPr fontId="2"/>
  </si>
  <si>
    <t>※１</t>
    <phoneticPr fontId="2"/>
  </si>
  <si>
    <t>※２</t>
    <phoneticPr fontId="2"/>
  </si>
  <si>
    <r>
      <t xml:space="preserve">.エントリーする種目欄に１～９の番号を入れること。一人何種目でもエントリー可能です。
</t>
    </r>
    <r>
      <rPr>
        <sz val="10"/>
        <color indexed="10"/>
        <rFont val="ＭＳ Ｐゴシック"/>
        <family val="3"/>
        <charset val="128"/>
      </rPr>
      <t>同じ試技順の番号を入力すると、赤色になります。確認してください。</t>
    </r>
    <r>
      <rPr>
        <sz val="10"/>
        <color indexed="8"/>
        <rFont val="ＭＳ Ｐゴシック"/>
        <family val="3"/>
        <charset val="128"/>
      </rPr>
      <t xml:space="preserve">
申込時の予定で構いません。</t>
    </r>
    <r>
      <rPr>
        <sz val="10"/>
        <color indexed="10"/>
        <rFont val="ＭＳ Ｐゴシック"/>
        <family val="3"/>
        <charset val="128"/>
      </rPr>
      <t>当日の変更は朱書き訂正をして、本部まで再提出してください。</t>
    </r>
    <rPh sb="66" eb="68">
      <t>カクニン</t>
    </rPh>
    <rPh sb="104" eb="106">
      <t>ホンブ</t>
    </rPh>
    <rPh sb="108" eb="109">
      <t>サイ</t>
    </rPh>
    <rPh sb="109" eb="111">
      <t>テイシュツ</t>
    </rPh>
    <phoneticPr fontId="2"/>
  </si>
  <si>
    <t>に「学校一覧」シートから、学校番号を選んで入力してください。</t>
    <rPh sb="2" eb="4">
      <t>ガッコウ</t>
    </rPh>
    <rPh sb="4" eb="6">
      <t>イチラン</t>
    </rPh>
    <rPh sb="13" eb="15">
      <t>ガッコウ</t>
    </rPh>
    <rPh sb="15" eb="17">
      <t>バンゴウ</t>
    </rPh>
    <rPh sb="18" eb="19">
      <t>エラ</t>
    </rPh>
    <rPh sb="21" eb="23">
      <t>ニュウリョク</t>
    </rPh>
    <phoneticPr fontId="2"/>
  </si>
  <si>
    <t>（学校名は自動的に表示されます）</t>
    <rPh sb="1" eb="4">
      <t>ガッコウメイ</t>
    </rPh>
    <rPh sb="5" eb="8">
      <t>ジドウテキ</t>
    </rPh>
    <rPh sb="9" eb="11">
      <t>ヒョウジ</t>
    </rPh>
    <phoneticPr fontId="2"/>
  </si>
  <si>
    <t>×</t>
  </si>
  <si>
    <t>学校名２</t>
  </si>
  <si>
    <t>略名</t>
  </si>
  <si>
    <t>辺 土 名</t>
  </si>
  <si>
    <t>北　山</t>
  </si>
  <si>
    <t>本　部</t>
  </si>
  <si>
    <t>名　護</t>
  </si>
  <si>
    <t>北　農</t>
  </si>
  <si>
    <t>名商工</t>
  </si>
  <si>
    <t>石　川</t>
  </si>
  <si>
    <t>前　原</t>
  </si>
  <si>
    <t>読　谷</t>
  </si>
  <si>
    <t>与　勝</t>
  </si>
  <si>
    <t>具 志 川</t>
  </si>
  <si>
    <t>嘉 手 納</t>
  </si>
  <si>
    <t>中　農</t>
  </si>
  <si>
    <t>美来工</t>
  </si>
  <si>
    <t>具　商</t>
  </si>
  <si>
    <t>コ　ザ</t>
  </si>
  <si>
    <t>美　里</t>
  </si>
  <si>
    <t>北　谷</t>
  </si>
  <si>
    <t>普 天 間</t>
  </si>
  <si>
    <t>球　陽</t>
  </si>
  <si>
    <t>北 中 城</t>
  </si>
  <si>
    <t>宜 野 湾</t>
  </si>
  <si>
    <t>美里工</t>
  </si>
  <si>
    <t>浦　添</t>
  </si>
  <si>
    <t>首　里</t>
  </si>
  <si>
    <t>興　南</t>
  </si>
  <si>
    <t>西　原</t>
  </si>
  <si>
    <t>陽　明</t>
  </si>
  <si>
    <t>昭薬附</t>
  </si>
  <si>
    <t>那　覇</t>
  </si>
  <si>
    <t>首 里 東</t>
  </si>
  <si>
    <t>真 和 志</t>
  </si>
  <si>
    <t>小　禄</t>
  </si>
  <si>
    <t>南 風 原</t>
  </si>
  <si>
    <t>沖　尚</t>
  </si>
  <si>
    <t>沖　工</t>
  </si>
  <si>
    <t>南　農</t>
  </si>
  <si>
    <t>那 覇 西</t>
  </si>
  <si>
    <t>豊 見 城</t>
  </si>
  <si>
    <t>久 米 島</t>
  </si>
  <si>
    <t>豊　南</t>
  </si>
  <si>
    <t>向　陽</t>
  </si>
  <si>
    <t>知　念</t>
  </si>
  <si>
    <t>糸　満</t>
  </si>
  <si>
    <t>南　工</t>
  </si>
  <si>
    <t>沖　水</t>
  </si>
  <si>
    <t>宮　古</t>
  </si>
  <si>
    <t>伊 良 部</t>
  </si>
  <si>
    <t>宮総実</t>
  </si>
  <si>
    <t>八 重 山</t>
  </si>
  <si>
    <t>八　農</t>
  </si>
  <si>
    <t>八商工</t>
  </si>
  <si>
    <t>４．入力等に不具合があった場合は、手書きでも構いません。</t>
    <phoneticPr fontId="2"/>
  </si>
  <si>
    <t>３．申し込み時の予定で構いません。当日の変更は二重線を引き、朱書き訂正して下さい。</t>
    <rPh sb="2" eb="3">
      <t>モウ</t>
    </rPh>
    <rPh sb="4" eb="5">
      <t>コ</t>
    </rPh>
    <rPh sb="6" eb="7">
      <t>ジ</t>
    </rPh>
    <rPh sb="8" eb="10">
      <t>ヨテイ</t>
    </rPh>
    <rPh sb="11" eb="12">
      <t>カマ</t>
    </rPh>
    <rPh sb="17" eb="19">
      <t>トウジツ</t>
    </rPh>
    <rPh sb="20" eb="22">
      <t>ヘンコウ</t>
    </rPh>
    <rPh sb="23" eb="26">
      <t>ニジュウセン</t>
    </rPh>
    <rPh sb="27" eb="28">
      <t>ヒ</t>
    </rPh>
    <rPh sb="30" eb="32">
      <t>シュガ</t>
    </rPh>
    <rPh sb="33" eb="35">
      <t>テイセイ</t>
    </rPh>
    <rPh sb="37" eb="38">
      <t>クダ</t>
    </rPh>
    <phoneticPr fontId="2"/>
  </si>
  <si>
    <t>２．選手名は空白を入れずに入力してください。　　例：高野　連　⇒　高野連</t>
    <rPh sb="2" eb="5">
      <t>センシュメイ</t>
    </rPh>
    <rPh sb="6" eb="8">
      <t>クウハク</t>
    </rPh>
    <rPh sb="9" eb="10">
      <t>イ</t>
    </rPh>
    <rPh sb="13" eb="15">
      <t>ニュウリョク</t>
    </rPh>
    <rPh sb="24" eb="25">
      <t>レイ</t>
    </rPh>
    <rPh sb="26" eb="27">
      <t>コウ</t>
    </rPh>
    <rPh sb="27" eb="28">
      <t>ノ</t>
    </rPh>
    <rPh sb="29" eb="30">
      <t>レン</t>
    </rPh>
    <rPh sb="33" eb="35">
      <t>タカノ</t>
    </rPh>
    <rPh sb="35" eb="36">
      <t>レン</t>
    </rPh>
    <phoneticPr fontId="2"/>
  </si>
  <si>
    <t>※　同じ試技順の番号を入力すると、赤色になります。確認してください。</t>
  </si>
  <si>
    <t>※　「エントリー名簿」シートに入力後、上書き保存をすると他のシートに反映されます。</t>
    <rPh sb="8" eb="10">
      <t>メイボ</t>
    </rPh>
    <rPh sb="15" eb="17">
      <t>ニュウリョク</t>
    </rPh>
    <rPh sb="17" eb="18">
      <t>ゴ</t>
    </rPh>
    <rPh sb="19" eb="21">
      <t>ウワガ</t>
    </rPh>
    <rPh sb="22" eb="24">
      <t>ホゾン</t>
    </rPh>
    <rPh sb="28" eb="29">
      <t>タ</t>
    </rPh>
    <rPh sb="34" eb="36">
      <t>ハンエイ</t>
    </rPh>
    <phoneticPr fontId="2"/>
  </si>
  <si>
    <t>.データ入力時の原本になるので正確に入力すること。
特に氏名はフルネーム、空白なしで正確に入力すること。</t>
    <rPh sb="37" eb="39">
      <t>クウハク</t>
    </rPh>
    <phoneticPr fontId="2"/>
  </si>
  <si>
    <t>北　部</t>
  </si>
  <si>
    <t>南　部</t>
  </si>
  <si>
    <t>開邦</t>
  </si>
  <si>
    <t>宮古工業</t>
  </si>
  <si>
    <t>宮古総合実業</t>
  </si>
  <si>
    <t>沖縄高専</t>
  </si>
  <si>
    <t>エナジック</t>
  </si>
  <si>
    <t>ウェルネス</t>
  </si>
  <si>
    <t>カトリック</t>
  </si>
  <si>
    <t>昭和薬大附</t>
  </si>
  <si>
    <t>ＫＢＣ未来</t>
  </si>
  <si>
    <t>エ ナ ジ</t>
  </si>
  <si>
    <t>ウ ェ ル</t>
  </si>
  <si>
    <t>沖縄カト</t>
    <rPh sb="0" eb="2">
      <t>オキナワ</t>
    </rPh>
    <phoneticPr fontId="14"/>
  </si>
  <si>
    <t>昭薬大附</t>
  </si>
  <si>
    <t>Ｋ Ｂ Ｃ</t>
  </si>
  <si>
    <t>八重山農</t>
  </si>
  <si>
    <t>八重商工</t>
  </si>
  <si>
    <t>エナジ</t>
  </si>
  <si>
    <t>ウェル</t>
  </si>
  <si>
    <t>中部商</t>
  </si>
  <si>
    <t>沖カト</t>
    <rPh sb="0" eb="1">
      <t>オキ</t>
    </rPh>
    <phoneticPr fontId="14"/>
  </si>
  <si>
    <t>那覇工</t>
  </si>
  <si>
    <t>浦添工</t>
  </si>
  <si>
    <t>浦添商</t>
  </si>
  <si>
    <t>那覇国</t>
  </si>
  <si>
    <t>那覇商</t>
  </si>
  <si>
    <t>開　邦</t>
  </si>
  <si>
    <t>南部商</t>
  </si>
  <si>
    <t>ＫＢＣ</t>
  </si>
  <si>
    <t>宮古工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</si>
</sst>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.00_ "/>
    <numFmt numFmtId="177" formatCode="0.00_);[Red]\(0.00\)"/>
    <numFmt numFmtId="178" formatCode="&quot;No.&quot;0"/>
    <numFmt numFmtId="179" formatCode="00"/>
  </numFmts>
  <fonts count="2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5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top" textRotation="255" wrapText="1"/>
    </xf>
    <xf numFmtId="5" fontId="5" fillId="0" borderId="1" xfId="0" applyNumberFormat="1" applyFont="1" applyBorder="1" applyAlignment="1">
      <alignment vertical="top" textRotation="255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textRotation="255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top" textRotation="255" wrapText="1"/>
    </xf>
    <xf numFmtId="5" fontId="4" fillId="0" borderId="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9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1" fillId="0" borderId="26" xfId="0" applyFont="1" applyBorder="1" applyAlignment="1">
      <alignment vertical="top" textRotation="255" wrapText="1"/>
    </xf>
    <xf numFmtId="0" fontId="11" fillId="0" borderId="26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6" fillId="0" borderId="25" xfId="0" applyNumberFormat="1" applyFont="1" applyBorder="1">
      <alignment vertical="center"/>
    </xf>
    <xf numFmtId="0" fontId="4" fillId="3" borderId="1" xfId="0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25" xfId="0" applyFont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 wrapText="1"/>
    </xf>
    <xf numFmtId="177" fontId="4" fillId="3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177" fontId="4" fillId="3" borderId="1" xfId="0" applyNumberFormat="1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textRotation="255" wrapText="1"/>
    </xf>
    <xf numFmtId="178" fontId="1" fillId="0" borderId="0" xfId="0" applyNumberFormat="1" applyFont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29" xfId="0" applyFont="1" applyBorder="1">
      <alignment vertical="center"/>
    </xf>
    <xf numFmtId="178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6" fillId="0" borderId="30" xfId="0" applyFont="1" applyBorder="1" applyAlignment="1" applyProtection="1">
      <alignment horizontal="right" vertical="center" wrapText="1"/>
      <protection locked="0"/>
    </xf>
    <xf numFmtId="0" fontId="6" fillId="0" borderId="31" xfId="0" applyFont="1" applyBorder="1" applyAlignment="1" applyProtection="1">
      <alignment horizontal="right" vertical="center" wrapText="1"/>
      <protection locked="0"/>
    </xf>
    <xf numFmtId="179" fontId="6" fillId="0" borderId="18" xfId="0" applyNumberFormat="1" applyFont="1" applyBorder="1" applyAlignment="1" applyProtection="1">
      <alignment horizontal="left" vertical="center"/>
      <protection locked="0"/>
    </xf>
    <xf numFmtId="179" fontId="6" fillId="0" borderId="22" xfId="0" applyNumberFormat="1" applyFont="1" applyBorder="1" applyAlignment="1" applyProtection="1">
      <alignment horizontal="left" vertical="center"/>
      <protection locked="0"/>
    </xf>
    <xf numFmtId="179" fontId="6" fillId="0" borderId="15" xfId="0" applyNumberFormat="1" applyFont="1" applyBorder="1" applyAlignment="1" applyProtection="1">
      <alignment horizontal="left" vertical="center"/>
      <protection locked="0"/>
    </xf>
    <xf numFmtId="179" fontId="6" fillId="0" borderId="16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4" fillId="4" borderId="0" xfId="0" applyFont="1" applyFill="1" applyAlignment="1">
      <alignment vertical="center" wrapText="1"/>
    </xf>
    <xf numFmtId="49" fontId="6" fillId="0" borderId="15" xfId="0" applyNumberFormat="1" applyFont="1" applyBorder="1" applyAlignment="1" applyProtection="1">
      <alignment vertical="center" wrapText="1"/>
      <protection locked="0"/>
    </xf>
    <xf numFmtId="49" fontId="6" fillId="0" borderId="32" xfId="0" applyNumberFormat="1" applyFont="1" applyBorder="1" applyAlignment="1" applyProtection="1">
      <alignment vertical="center" wrapText="1"/>
      <protection locked="0"/>
    </xf>
    <xf numFmtId="0" fontId="20" fillId="5" borderId="1" xfId="1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0" fillId="0" borderId="1" xfId="1" applyFont="1" applyBorder="1">
      <alignment vertical="center"/>
    </xf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6" fillId="0" borderId="30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3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3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3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39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3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213277</xdr:colOff>
      <xdr:row>0</xdr:row>
      <xdr:rowOff>135420</xdr:rowOff>
    </xdr:from>
    <xdr:to>
      <xdr:col>24</xdr:col>
      <xdr:colOff>544703</xdr:colOff>
      <xdr:row>1</xdr:row>
      <xdr:rowOff>41413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CB1C22-077F-49B5-B1C0-7F270D0122B7}"/>
            </a:ext>
          </a:extLst>
        </xdr:cNvPr>
        <xdr:cNvSpPr/>
      </xdr:nvSpPr>
      <xdr:spPr>
        <a:xfrm>
          <a:off x="6520069" y="135420"/>
          <a:ext cx="3121301" cy="31184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行列の追加・削除は絶対にしないでください。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81915</xdr:colOff>
      <xdr:row>1</xdr:row>
      <xdr:rowOff>201930</xdr:rowOff>
    </xdr:from>
    <xdr:to>
      <xdr:col>26</xdr:col>
      <xdr:colOff>415483</xdr:colOff>
      <xdr:row>3</xdr:row>
      <xdr:rowOff>28480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B3F62AB-010E-496B-A3B7-D0288A888CCD}"/>
            </a:ext>
          </a:extLst>
        </xdr:cNvPr>
        <xdr:cNvSpPr/>
      </xdr:nvSpPr>
      <xdr:spPr>
        <a:xfrm>
          <a:off x="5943600" y="523875"/>
          <a:ext cx="3114675" cy="4572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行列の追加・削除は絶対にしないでください。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9"/>
  <sheetViews>
    <sheetView tabSelected="1" view="pageBreakPreview" zoomScale="85" zoomScaleNormal="85" zoomScaleSheetLayoutView="85" workbookViewId="0">
      <selection activeCell="H14" sqref="H14"/>
    </sheetView>
  </sheetViews>
  <sheetFormatPr defaultColWidth="9" defaultRowHeight="57.75" customHeight="1"/>
  <cols>
    <col min="1" max="1" width="7.08984375" style="2" customWidth="1"/>
    <col min="2" max="2" width="5.6328125" style="2" customWidth="1"/>
    <col min="3" max="3" width="4.08984375" style="2" bestFit="1" customWidth="1"/>
    <col min="4" max="4" width="15.6328125" style="2" customWidth="1"/>
    <col min="5" max="5" width="3.6328125" style="2" customWidth="1"/>
    <col min="6" max="10" width="6.6328125" style="2" customWidth="1"/>
    <col min="11" max="11" width="6.6328125" style="3" customWidth="1"/>
    <col min="12" max="13" width="6.6328125" style="2" customWidth="1"/>
    <col min="14" max="16" width="5.6328125" style="2" customWidth="1"/>
    <col min="17" max="17" width="4.6328125" style="2" customWidth="1"/>
    <col min="18" max="20" width="24.6328125" style="2" customWidth="1"/>
    <col min="21" max="21" width="5.6328125" style="2" customWidth="1"/>
    <col min="22" max="16384" width="9" style="2"/>
  </cols>
  <sheetData>
    <row r="1" spans="2:21" ht="57.75" customHeight="1" thickBot="1">
      <c r="D1" s="119" t="s">
        <v>63</v>
      </c>
      <c r="E1" s="120"/>
      <c r="F1" s="120"/>
      <c r="G1" s="120"/>
      <c r="H1" s="120"/>
      <c r="I1" s="120"/>
      <c r="J1" s="120"/>
      <c r="K1" s="120"/>
      <c r="L1" s="120"/>
      <c r="Q1" s="121" t="s">
        <v>67</v>
      </c>
      <c r="R1" s="121"/>
      <c r="S1" s="121"/>
      <c r="T1" s="121"/>
    </row>
    <row r="2" spans="2:21" ht="20.149999999999999" customHeight="1" thickBot="1">
      <c r="D2" s="22"/>
      <c r="E2" s="96" t="s">
        <v>191</v>
      </c>
      <c r="K2" s="2"/>
      <c r="P2" s="106"/>
      <c r="Q2" s="106"/>
      <c r="R2" s="106"/>
      <c r="S2" s="106"/>
      <c r="T2" s="106"/>
      <c r="U2" s="106"/>
    </row>
    <row r="3" spans="2:21" ht="20.149999999999999" customHeight="1">
      <c r="E3" s="96" t="s">
        <v>192</v>
      </c>
      <c r="K3" s="2"/>
      <c r="P3" s="21"/>
      <c r="Q3" s="21"/>
      <c r="R3" s="21"/>
      <c r="S3" s="21"/>
      <c r="T3" s="21"/>
      <c r="U3" s="21"/>
    </row>
    <row r="4" spans="2:21" ht="22.5" customHeight="1">
      <c r="B4" s="106" t="s">
        <v>65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P4" s="106" t="s">
        <v>185</v>
      </c>
      <c r="Q4" s="106"/>
      <c r="R4" s="106"/>
      <c r="S4" s="106"/>
      <c r="T4" s="106"/>
      <c r="U4" s="106"/>
    </row>
    <row r="5" spans="2:21" ht="22.5" customHeight="1">
      <c r="B5" s="106" t="s">
        <v>250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P5" s="107" t="s">
        <v>252</v>
      </c>
      <c r="Q5" s="107"/>
      <c r="R5" s="107"/>
      <c r="S5" s="107"/>
      <c r="T5" s="107"/>
      <c r="U5" s="107"/>
    </row>
    <row r="6" spans="2:21" ht="22.5" customHeight="1">
      <c r="B6" s="106" t="s">
        <v>249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P6" s="106" t="s">
        <v>68</v>
      </c>
      <c r="Q6" s="106"/>
      <c r="R6" s="106"/>
      <c r="S6" s="106"/>
      <c r="T6" s="106"/>
      <c r="U6" s="106"/>
    </row>
    <row r="7" spans="2:21" ht="22.5" customHeight="1">
      <c r="B7" s="106" t="s">
        <v>248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P7" s="106" t="s">
        <v>186</v>
      </c>
      <c r="Q7" s="106"/>
      <c r="R7" s="106"/>
      <c r="S7" s="106"/>
      <c r="T7" s="106"/>
      <c r="U7" s="106"/>
    </row>
    <row r="8" spans="2:21" ht="22.5" customHeight="1">
      <c r="B8" s="107" t="s">
        <v>251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P8" s="107" t="s">
        <v>187</v>
      </c>
      <c r="Q8" s="107"/>
      <c r="R8" s="107"/>
      <c r="S8" s="107"/>
      <c r="T8" s="107"/>
      <c r="U8" s="107"/>
    </row>
    <row r="9" spans="2:21" ht="22.5" customHeight="1">
      <c r="B9" s="108" t="s">
        <v>252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P9" s="107"/>
      <c r="Q9" s="107"/>
      <c r="R9" s="107"/>
      <c r="S9" s="107"/>
      <c r="T9" s="107"/>
      <c r="U9" s="107"/>
    </row>
    <row r="10" spans="2:21" ht="15" customHeight="1" thickBot="1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Q10" s="122"/>
      <c r="R10" s="122"/>
      <c r="S10" s="122"/>
      <c r="T10" s="122"/>
    </row>
    <row r="11" spans="2:21" ht="24" thickBot="1">
      <c r="B11" s="24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2"/>
      <c r="N11" s="28"/>
      <c r="P11" s="24"/>
      <c r="Q11" s="25"/>
      <c r="R11" s="26"/>
      <c r="S11" s="26"/>
      <c r="T11" s="27"/>
      <c r="U11" s="28"/>
    </row>
    <row r="12" spans="2:21" ht="24.9" customHeight="1">
      <c r="B12" s="29"/>
      <c r="C12" s="18"/>
      <c r="D12" s="124" t="s">
        <v>37</v>
      </c>
      <c r="E12" s="125"/>
      <c r="F12" s="125"/>
      <c r="G12" s="125"/>
      <c r="H12" s="125"/>
      <c r="I12" s="125"/>
      <c r="J12" s="125"/>
      <c r="K12" s="125"/>
      <c r="L12" s="126"/>
      <c r="M12" s="18"/>
      <c r="N12" s="35"/>
      <c r="O12" s="18"/>
      <c r="P12" s="29"/>
      <c r="Q12" s="121" t="s">
        <v>25</v>
      </c>
      <c r="R12" s="121"/>
      <c r="S12" s="121"/>
      <c r="T12" s="121"/>
      <c r="U12" s="30"/>
    </row>
    <row r="13" spans="2:21" ht="24.9" customHeight="1" thickBot="1">
      <c r="B13" s="29"/>
      <c r="C13" s="18"/>
      <c r="D13" s="127" t="s">
        <v>38</v>
      </c>
      <c r="E13" s="128"/>
      <c r="F13" s="128"/>
      <c r="G13" s="128"/>
      <c r="H13" s="128"/>
      <c r="I13" s="128"/>
      <c r="J13" s="128"/>
      <c r="K13" s="128"/>
      <c r="L13" s="129"/>
      <c r="M13" s="18"/>
      <c r="N13" s="30"/>
      <c r="P13" s="29"/>
      <c r="Q13" s="7"/>
      <c r="R13" s="7"/>
      <c r="S13" s="7"/>
      <c r="T13" s="121" t="s">
        <v>36</v>
      </c>
      <c r="U13" s="30"/>
    </row>
    <row r="14" spans="2:21" ht="24.9" customHeight="1">
      <c r="B14" s="29"/>
      <c r="E14" s="120"/>
      <c r="F14" s="120"/>
      <c r="H14" s="97"/>
      <c r="I14" s="4" t="s">
        <v>39</v>
      </c>
      <c r="J14" s="120" t="s">
        <v>36</v>
      </c>
      <c r="K14" s="120"/>
      <c r="L14" s="123" t="s">
        <v>7</v>
      </c>
      <c r="M14" s="123"/>
      <c r="N14" s="36"/>
      <c r="O14" s="21"/>
      <c r="P14" s="29"/>
      <c r="Q14" s="7"/>
      <c r="R14" s="7"/>
      <c r="S14" s="7"/>
      <c r="T14" s="130"/>
      <c r="U14" s="30"/>
    </row>
    <row r="15" spans="2:21" ht="86.25" customHeight="1">
      <c r="B15" s="29"/>
      <c r="C15" s="1" t="s">
        <v>40</v>
      </c>
      <c r="D15" s="1" t="s">
        <v>1</v>
      </c>
      <c r="E15" s="5" t="s">
        <v>3</v>
      </c>
      <c r="F15" s="5" t="s">
        <v>41</v>
      </c>
      <c r="G15" s="5" t="s">
        <v>42</v>
      </c>
      <c r="H15" s="5" t="s">
        <v>43</v>
      </c>
      <c r="I15" s="5" t="s">
        <v>4</v>
      </c>
      <c r="J15" s="5" t="s">
        <v>11</v>
      </c>
      <c r="K15" s="6" t="s">
        <v>12</v>
      </c>
      <c r="L15" s="5" t="s">
        <v>13</v>
      </c>
      <c r="M15" s="5" t="s">
        <v>2</v>
      </c>
      <c r="N15" s="37"/>
      <c r="O15" s="23"/>
      <c r="P15" s="29"/>
      <c r="Q15" s="7"/>
      <c r="R15" s="8"/>
      <c r="S15" s="8"/>
      <c r="T15" s="8"/>
      <c r="U15" s="30"/>
    </row>
    <row r="16" spans="2:21" ht="20.149999999999999" customHeight="1">
      <c r="B16" s="29"/>
      <c r="C16" s="1">
        <v>1</v>
      </c>
      <c r="D16" s="19" t="s">
        <v>64</v>
      </c>
      <c r="E16" s="20">
        <v>2</v>
      </c>
      <c r="F16" s="20">
        <v>5</v>
      </c>
      <c r="G16" s="20"/>
      <c r="H16" s="20">
        <v>1</v>
      </c>
      <c r="I16" s="20"/>
      <c r="J16" s="20">
        <v>9</v>
      </c>
      <c r="K16" s="20"/>
      <c r="L16" s="20">
        <v>1</v>
      </c>
      <c r="M16" s="20">
        <v>1</v>
      </c>
      <c r="N16" s="30"/>
      <c r="P16" s="29"/>
      <c r="Q16" s="9" t="s">
        <v>16</v>
      </c>
      <c r="R16" s="9" t="s">
        <v>17</v>
      </c>
      <c r="S16" s="9" t="s">
        <v>32</v>
      </c>
      <c r="T16" s="9" t="s">
        <v>14</v>
      </c>
      <c r="U16" s="30"/>
    </row>
    <row r="17" spans="2:21" ht="20.149999999999999" customHeight="1">
      <c r="B17" s="29"/>
      <c r="C17" s="1">
        <v>2</v>
      </c>
      <c r="D17" s="19" t="s">
        <v>44</v>
      </c>
      <c r="E17" s="20">
        <v>2</v>
      </c>
      <c r="F17" s="20"/>
      <c r="G17" s="20">
        <v>3</v>
      </c>
      <c r="H17" s="20"/>
      <c r="I17" s="20"/>
      <c r="J17" s="20">
        <v>1</v>
      </c>
      <c r="K17" s="20"/>
      <c r="L17" s="20">
        <v>9</v>
      </c>
      <c r="M17" s="20"/>
      <c r="N17" s="30"/>
      <c r="P17" s="29"/>
      <c r="Q17" s="109">
        <v>1</v>
      </c>
      <c r="R17" s="114" t="s">
        <v>71</v>
      </c>
      <c r="S17" s="114"/>
      <c r="T17" s="116" t="s">
        <v>66</v>
      </c>
      <c r="U17" s="30"/>
    </row>
    <row r="18" spans="2:21" ht="20.149999999999999" customHeight="1">
      <c r="B18" s="29"/>
      <c r="C18" s="1">
        <v>3</v>
      </c>
      <c r="D18" s="19" t="s">
        <v>45</v>
      </c>
      <c r="E18" s="20">
        <v>2</v>
      </c>
      <c r="F18" s="20">
        <v>1</v>
      </c>
      <c r="G18" s="20"/>
      <c r="H18" s="20">
        <v>2</v>
      </c>
      <c r="I18" s="20"/>
      <c r="J18" s="20"/>
      <c r="K18" s="20">
        <v>1</v>
      </c>
      <c r="L18" s="20"/>
      <c r="M18" s="20">
        <v>2</v>
      </c>
      <c r="N18" s="30"/>
      <c r="P18" s="29"/>
      <c r="Q18" s="110"/>
      <c r="R18" s="115"/>
      <c r="S18" s="115"/>
      <c r="T18" s="117"/>
      <c r="U18" s="30"/>
    </row>
    <row r="19" spans="2:21" ht="20.149999999999999" customHeight="1">
      <c r="B19" s="29"/>
      <c r="C19" s="1">
        <v>4</v>
      </c>
      <c r="D19" s="19" t="s">
        <v>46</v>
      </c>
      <c r="E19" s="20">
        <v>2</v>
      </c>
      <c r="F19" s="20">
        <v>4</v>
      </c>
      <c r="G19" s="20">
        <v>2</v>
      </c>
      <c r="H19" s="20"/>
      <c r="I19" s="20"/>
      <c r="J19" s="20">
        <v>2</v>
      </c>
      <c r="K19" s="20"/>
      <c r="L19" s="20"/>
      <c r="M19" s="20"/>
      <c r="N19" s="30"/>
      <c r="P19" s="29"/>
      <c r="Q19" s="109">
        <v>2</v>
      </c>
      <c r="R19" s="114" t="s">
        <v>69</v>
      </c>
      <c r="S19" s="114"/>
      <c r="T19" s="116" t="s">
        <v>66</v>
      </c>
      <c r="U19" s="30"/>
    </row>
    <row r="20" spans="2:21" ht="20.149999999999999" customHeight="1">
      <c r="B20" s="29"/>
      <c r="C20" s="1">
        <v>5</v>
      </c>
      <c r="D20" s="19" t="s">
        <v>47</v>
      </c>
      <c r="E20" s="20">
        <v>2</v>
      </c>
      <c r="F20" s="20">
        <v>8</v>
      </c>
      <c r="G20" s="20"/>
      <c r="H20" s="20">
        <v>5</v>
      </c>
      <c r="I20" s="20"/>
      <c r="J20" s="20"/>
      <c r="K20" s="20">
        <v>2</v>
      </c>
      <c r="L20" s="20"/>
      <c r="M20" s="20"/>
      <c r="N20" s="30"/>
      <c r="P20" s="29"/>
      <c r="Q20" s="110"/>
      <c r="R20" s="115"/>
      <c r="S20" s="115"/>
      <c r="T20" s="117"/>
      <c r="U20" s="30"/>
    </row>
    <row r="21" spans="2:21" ht="20.149999999999999" customHeight="1">
      <c r="B21" s="29"/>
      <c r="C21" s="1">
        <v>6</v>
      </c>
      <c r="D21" s="19" t="s">
        <v>48</v>
      </c>
      <c r="E21" s="20">
        <v>2</v>
      </c>
      <c r="F21" s="20"/>
      <c r="G21" s="20">
        <v>6</v>
      </c>
      <c r="H21" s="20"/>
      <c r="I21" s="20"/>
      <c r="J21" s="20">
        <v>4</v>
      </c>
      <c r="K21" s="20"/>
      <c r="L21" s="20"/>
      <c r="M21" s="20">
        <v>3</v>
      </c>
      <c r="N21" s="30"/>
      <c r="P21" s="29"/>
      <c r="Q21" s="109">
        <v>3</v>
      </c>
      <c r="R21" s="111" t="s">
        <v>70</v>
      </c>
      <c r="S21" s="112"/>
      <c r="T21" s="113" t="s">
        <v>66</v>
      </c>
      <c r="U21" s="30"/>
    </row>
    <row r="22" spans="2:21" ht="20.149999999999999" customHeight="1">
      <c r="B22" s="29"/>
      <c r="C22" s="1">
        <v>7</v>
      </c>
      <c r="D22" s="19" t="s">
        <v>49</v>
      </c>
      <c r="E22" s="20">
        <v>2</v>
      </c>
      <c r="F22" s="20">
        <v>2</v>
      </c>
      <c r="G22" s="20"/>
      <c r="H22" s="20">
        <v>4</v>
      </c>
      <c r="I22" s="20"/>
      <c r="J22" s="20"/>
      <c r="K22" s="20"/>
      <c r="L22" s="20">
        <v>8</v>
      </c>
      <c r="M22" s="20"/>
      <c r="N22" s="30"/>
      <c r="P22" s="29"/>
      <c r="Q22" s="110"/>
      <c r="R22" s="111"/>
      <c r="S22" s="112"/>
      <c r="T22" s="113"/>
      <c r="U22" s="30"/>
    </row>
    <row r="23" spans="2:21" ht="20.149999999999999" customHeight="1">
      <c r="B23" s="29"/>
      <c r="C23" s="1">
        <v>8</v>
      </c>
      <c r="D23" s="19" t="s">
        <v>50</v>
      </c>
      <c r="E23" s="20">
        <v>2</v>
      </c>
      <c r="F23" s="20"/>
      <c r="G23" s="20">
        <v>8</v>
      </c>
      <c r="H23" s="20"/>
      <c r="I23" s="20">
        <v>6</v>
      </c>
      <c r="J23" s="20"/>
      <c r="K23" s="20"/>
      <c r="L23" s="20"/>
      <c r="M23" s="20"/>
      <c r="N23" s="30"/>
      <c r="P23" s="29"/>
      <c r="Q23" s="118">
        <v>4</v>
      </c>
      <c r="R23" s="111" t="s">
        <v>72</v>
      </c>
      <c r="S23" s="112"/>
      <c r="T23" s="113" t="s">
        <v>66</v>
      </c>
      <c r="U23" s="30"/>
    </row>
    <row r="24" spans="2:21" ht="20.149999999999999" customHeight="1">
      <c r="B24" s="29"/>
      <c r="C24" s="1">
        <v>9</v>
      </c>
      <c r="D24" s="19" t="s">
        <v>51</v>
      </c>
      <c r="E24" s="20">
        <v>2</v>
      </c>
      <c r="F24" s="20">
        <v>3</v>
      </c>
      <c r="G24" s="20">
        <v>5</v>
      </c>
      <c r="H24" s="20"/>
      <c r="I24" s="20"/>
      <c r="J24" s="20"/>
      <c r="K24" s="20">
        <v>3</v>
      </c>
      <c r="L24" s="20"/>
      <c r="M24" s="20"/>
      <c r="N24" s="30"/>
      <c r="P24" s="29"/>
      <c r="Q24" s="118"/>
      <c r="R24" s="111"/>
      <c r="S24" s="112"/>
      <c r="T24" s="113"/>
      <c r="U24" s="30"/>
    </row>
    <row r="25" spans="2:21" ht="20.149999999999999" customHeight="1">
      <c r="B25" s="29"/>
      <c r="C25" s="1">
        <v>10</v>
      </c>
      <c r="D25" s="19" t="s">
        <v>52</v>
      </c>
      <c r="E25" s="20">
        <v>2</v>
      </c>
      <c r="F25" s="20"/>
      <c r="G25" s="20">
        <v>7</v>
      </c>
      <c r="H25" s="20"/>
      <c r="I25" s="20"/>
      <c r="J25" s="20">
        <v>3</v>
      </c>
      <c r="K25" s="20"/>
      <c r="L25" s="20"/>
      <c r="M25" s="20"/>
      <c r="N25" s="30"/>
      <c r="P25" s="29"/>
      <c r="Q25" s="118">
        <v>5</v>
      </c>
      <c r="R25" s="111" t="s">
        <v>73</v>
      </c>
      <c r="S25" s="112"/>
      <c r="T25" s="113" t="s">
        <v>66</v>
      </c>
      <c r="U25" s="30"/>
    </row>
    <row r="26" spans="2:21" ht="20.149999999999999" customHeight="1">
      <c r="B26" s="29"/>
      <c r="C26" s="1">
        <v>11</v>
      </c>
      <c r="D26" s="19" t="s">
        <v>53</v>
      </c>
      <c r="E26" s="20">
        <v>1</v>
      </c>
      <c r="F26" s="20">
        <v>6</v>
      </c>
      <c r="G26" s="20">
        <v>4</v>
      </c>
      <c r="H26" s="20"/>
      <c r="I26" s="20">
        <v>5</v>
      </c>
      <c r="J26" s="20"/>
      <c r="K26" s="20">
        <v>4</v>
      </c>
      <c r="L26" s="20"/>
      <c r="M26" s="20">
        <v>8</v>
      </c>
      <c r="N26" s="30"/>
      <c r="P26" s="29"/>
      <c r="Q26" s="118"/>
      <c r="R26" s="111"/>
      <c r="S26" s="112"/>
      <c r="T26" s="113"/>
      <c r="U26" s="30"/>
    </row>
    <row r="27" spans="2:21" ht="20.149999999999999" customHeight="1">
      <c r="B27" s="29"/>
      <c r="C27" s="1">
        <v>12</v>
      </c>
      <c r="D27" s="19" t="s">
        <v>54</v>
      </c>
      <c r="E27" s="20">
        <v>1</v>
      </c>
      <c r="F27" s="20"/>
      <c r="G27" s="20">
        <v>1</v>
      </c>
      <c r="H27" s="20"/>
      <c r="I27" s="20"/>
      <c r="J27" s="20">
        <v>5</v>
      </c>
      <c r="K27" s="20"/>
      <c r="L27" s="20"/>
      <c r="M27" s="20"/>
      <c r="N27" s="30"/>
      <c r="P27" s="29"/>
      <c r="Q27" s="118">
        <v>6</v>
      </c>
      <c r="R27" s="111" t="s">
        <v>74</v>
      </c>
      <c r="S27" s="112"/>
      <c r="T27" s="113" t="s">
        <v>66</v>
      </c>
      <c r="U27" s="30"/>
    </row>
    <row r="28" spans="2:21" ht="20.149999999999999" customHeight="1">
      <c r="B28" s="29"/>
      <c r="C28" s="1">
        <v>13</v>
      </c>
      <c r="D28" s="19" t="s">
        <v>55</v>
      </c>
      <c r="E28" s="20">
        <v>1</v>
      </c>
      <c r="F28" s="20"/>
      <c r="G28" s="20">
        <v>9</v>
      </c>
      <c r="H28" s="20"/>
      <c r="I28" s="20">
        <v>7</v>
      </c>
      <c r="J28" s="20"/>
      <c r="K28" s="20"/>
      <c r="L28" s="20">
        <v>2</v>
      </c>
      <c r="M28" s="20"/>
      <c r="N28" s="30"/>
      <c r="P28" s="29"/>
      <c r="Q28" s="118"/>
      <c r="R28" s="111"/>
      <c r="S28" s="112"/>
      <c r="T28" s="113"/>
      <c r="U28" s="30"/>
    </row>
    <row r="29" spans="2:21" ht="20.149999999999999" customHeight="1">
      <c r="B29" s="29"/>
      <c r="C29" s="1">
        <v>14</v>
      </c>
      <c r="D29" s="19" t="s">
        <v>56</v>
      </c>
      <c r="E29" s="20">
        <v>1</v>
      </c>
      <c r="F29" s="20">
        <v>7</v>
      </c>
      <c r="G29" s="20"/>
      <c r="H29" s="20">
        <v>6</v>
      </c>
      <c r="I29" s="20"/>
      <c r="J29" s="20"/>
      <c r="K29" s="20"/>
      <c r="L29" s="20">
        <v>5</v>
      </c>
      <c r="M29" s="20"/>
      <c r="N29" s="30"/>
      <c r="P29" s="29"/>
      <c r="Q29" s="118">
        <v>7</v>
      </c>
      <c r="R29" s="111" t="s">
        <v>75</v>
      </c>
      <c r="S29" s="112"/>
      <c r="T29" s="113" t="s">
        <v>66</v>
      </c>
      <c r="U29" s="30"/>
    </row>
    <row r="30" spans="2:21" ht="20.149999999999999" customHeight="1">
      <c r="B30" s="29"/>
      <c r="C30" s="1">
        <v>15</v>
      </c>
      <c r="D30" s="19" t="s">
        <v>57</v>
      </c>
      <c r="E30" s="20">
        <v>1</v>
      </c>
      <c r="F30" s="20">
        <v>9</v>
      </c>
      <c r="G30" s="20"/>
      <c r="H30" s="20">
        <v>7</v>
      </c>
      <c r="I30" s="20"/>
      <c r="J30" s="20"/>
      <c r="K30" s="20"/>
      <c r="L30" s="20">
        <v>4</v>
      </c>
      <c r="M30" s="20"/>
      <c r="N30" s="30"/>
      <c r="P30" s="29"/>
      <c r="Q30" s="118"/>
      <c r="R30" s="111"/>
      <c r="S30" s="112"/>
      <c r="T30" s="113"/>
      <c r="U30" s="30"/>
    </row>
    <row r="31" spans="2:21" ht="20.149999999999999" customHeight="1">
      <c r="B31" s="29"/>
      <c r="C31" s="1">
        <v>16</v>
      </c>
      <c r="D31" s="19" t="s">
        <v>58</v>
      </c>
      <c r="E31" s="20">
        <v>1</v>
      </c>
      <c r="F31" s="20"/>
      <c r="G31" s="20"/>
      <c r="H31" s="20"/>
      <c r="I31" s="20">
        <v>3</v>
      </c>
      <c r="J31" s="20">
        <v>6</v>
      </c>
      <c r="K31" s="20"/>
      <c r="L31" s="20"/>
      <c r="M31" s="20">
        <v>7</v>
      </c>
      <c r="N31" s="30"/>
      <c r="P31" s="29"/>
      <c r="Q31" s="118">
        <v>8</v>
      </c>
      <c r="R31" s="111" t="s">
        <v>76</v>
      </c>
      <c r="S31" s="112"/>
      <c r="T31" s="113" t="s">
        <v>66</v>
      </c>
      <c r="U31" s="30"/>
    </row>
    <row r="32" spans="2:21" ht="20.149999999999999" customHeight="1">
      <c r="B32" s="29"/>
      <c r="C32" s="1">
        <v>17</v>
      </c>
      <c r="D32" s="19" t="s">
        <v>59</v>
      </c>
      <c r="E32" s="20">
        <v>1</v>
      </c>
      <c r="F32" s="20"/>
      <c r="G32" s="20"/>
      <c r="H32" s="20">
        <v>9</v>
      </c>
      <c r="I32" s="20"/>
      <c r="J32" s="20">
        <v>8</v>
      </c>
      <c r="K32" s="20"/>
      <c r="L32" s="20"/>
      <c r="M32" s="20"/>
      <c r="N32" s="30"/>
      <c r="P32" s="29"/>
      <c r="Q32" s="118"/>
      <c r="R32" s="111"/>
      <c r="S32" s="112"/>
      <c r="T32" s="113"/>
      <c r="U32" s="30"/>
    </row>
    <row r="33" spans="2:21" ht="20.149999999999999" customHeight="1">
      <c r="B33" s="29"/>
      <c r="C33" s="1">
        <v>18</v>
      </c>
      <c r="D33" s="19" t="s">
        <v>60</v>
      </c>
      <c r="E33" s="20">
        <v>1</v>
      </c>
      <c r="F33" s="20"/>
      <c r="G33" s="20"/>
      <c r="H33" s="20">
        <v>8</v>
      </c>
      <c r="I33" s="20"/>
      <c r="J33" s="20">
        <v>7</v>
      </c>
      <c r="K33" s="20"/>
      <c r="L33" s="20">
        <v>3</v>
      </c>
      <c r="M33" s="20"/>
      <c r="N33" s="30"/>
      <c r="P33" s="29"/>
      <c r="Q33" s="118">
        <v>9</v>
      </c>
      <c r="R33" s="111" t="s">
        <v>77</v>
      </c>
      <c r="S33" s="112"/>
      <c r="T33" s="113" t="s">
        <v>66</v>
      </c>
      <c r="U33" s="30"/>
    </row>
    <row r="34" spans="2:21" ht="20.149999999999999" customHeight="1">
      <c r="B34" s="29"/>
      <c r="C34" s="1">
        <v>19</v>
      </c>
      <c r="D34" s="19" t="s">
        <v>61</v>
      </c>
      <c r="E34" s="20">
        <v>1</v>
      </c>
      <c r="F34" s="20"/>
      <c r="G34" s="20"/>
      <c r="H34" s="20"/>
      <c r="I34" s="20"/>
      <c r="J34" s="20"/>
      <c r="K34" s="20"/>
      <c r="L34" s="20"/>
      <c r="M34" s="20"/>
      <c r="N34" s="30"/>
      <c r="P34" s="29"/>
      <c r="Q34" s="118"/>
      <c r="R34" s="111"/>
      <c r="S34" s="112"/>
      <c r="T34" s="113"/>
      <c r="U34" s="30"/>
    </row>
    <row r="35" spans="2:21" ht="20.149999999999999" customHeight="1">
      <c r="B35" s="29"/>
      <c r="C35" s="1">
        <v>20</v>
      </c>
      <c r="D35" s="19" t="s">
        <v>62</v>
      </c>
      <c r="E35" s="20">
        <v>1</v>
      </c>
      <c r="F35" s="20"/>
      <c r="G35" s="20"/>
      <c r="H35" s="20"/>
      <c r="I35" s="20">
        <v>4</v>
      </c>
      <c r="J35" s="20"/>
      <c r="K35" s="20"/>
      <c r="L35" s="20">
        <v>6</v>
      </c>
      <c r="M35" s="20"/>
      <c r="N35" s="30"/>
      <c r="P35" s="29"/>
      <c r="U35" s="30"/>
    </row>
    <row r="36" spans="2:21" ht="20.149999999999999" customHeight="1" thickBot="1">
      <c r="B36" s="31"/>
      <c r="C36" s="16"/>
      <c r="D36" s="16"/>
      <c r="E36" s="16"/>
      <c r="F36" s="16"/>
      <c r="G36" s="16"/>
      <c r="H36" s="16"/>
      <c r="I36" s="16"/>
      <c r="J36" s="16"/>
      <c r="K36" s="38"/>
      <c r="L36" s="16"/>
      <c r="M36" s="16"/>
      <c r="N36" s="17"/>
      <c r="P36" s="31"/>
      <c r="Q36" s="16"/>
      <c r="R36" s="16"/>
      <c r="S36" s="16"/>
      <c r="T36" s="16"/>
      <c r="U36" s="17"/>
    </row>
    <row r="37" spans="2:21" ht="20.149999999999999" customHeight="1"/>
    <row r="38" spans="2:21" ht="20.149999999999999" customHeight="1"/>
    <row r="39" spans="2:21" ht="20.149999999999999" customHeight="1"/>
  </sheetData>
  <mergeCells count="60">
    <mergeCell ref="Q10:T10"/>
    <mergeCell ref="E14:F14"/>
    <mergeCell ref="J14:K14"/>
    <mergeCell ref="L14:M14"/>
    <mergeCell ref="D12:L12"/>
    <mergeCell ref="D13:L13"/>
    <mergeCell ref="Q12:T12"/>
    <mergeCell ref="T13:T14"/>
    <mergeCell ref="B10:N10"/>
    <mergeCell ref="D1:L1"/>
    <mergeCell ref="Q1:T1"/>
    <mergeCell ref="P5:U5"/>
    <mergeCell ref="B5:N5"/>
    <mergeCell ref="B4:N4"/>
    <mergeCell ref="P4:U4"/>
    <mergeCell ref="P2:U2"/>
    <mergeCell ref="T27:T28"/>
    <mergeCell ref="T29:T30"/>
    <mergeCell ref="T31:T32"/>
    <mergeCell ref="T33:T34"/>
    <mergeCell ref="S27:S28"/>
    <mergeCell ref="S29:S30"/>
    <mergeCell ref="S31:S32"/>
    <mergeCell ref="S33:S34"/>
    <mergeCell ref="R27:R28"/>
    <mergeCell ref="R29:R30"/>
    <mergeCell ref="R31:R32"/>
    <mergeCell ref="R33:R34"/>
    <mergeCell ref="Q27:Q28"/>
    <mergeCell ref="Q29:Q30"/>
    <mergeCell ref="Q31:Q32"/>
    <mergeCell ref="Q33:Q34"/>
    <mergeCell ref="Q25:Q26"/>
    <mergeCell ref="R25:R26"/>
    <mergeCell ref="S25:S26"/>
    <mergeCell ref="T25:T26"/>
    <mergeCell ref="Q23:Q24"/>
    <mergeCell ref="R23:R24"/>
    <mergeCell ref="S23:S24"/>
    <mergeCell ref="T23:T24"/>
    <mergeCell ref="Q21:Q22"/>
    <mergeCell ref="R21:R22"/>
    <mergeCell ref="S21:S22"/>
    <mergeCell ref="T21:T22"/>
    <mergeCell ref="Q17:Q18"/>
    <mergeCell ref="R17:R18"/>
    <mergeCell ref="S17:S18"/>
    <mergeCell ref="T17:T18"/>
    <mergeCell ref="Q19:Q20"/>
    <mergeCell ref="R19:R20"/>
    <mergeCell ref="S19:S20"/>
    <mergeCell ref="T19:T20"/>
    <mergeCell ref="B6:N6"/>
    <mergeCell ref="P6:U6"/>
    <mergeCell ref="B7:N7"/>
    <mergeCell ref="P7:U7"/>
    <mergeCell ref="P9:U9"/>
    <mergeCell ref="B9:N9"/>
    <mergeCell ref="B8:N8"/>
    <mergeCell ref="P8:U8"/>
  </mergeCells>
  <phoneticPr fontId="2"/>
  <conditionalFormatting sqref="P5:P9">
    <cfRule type="cellIs" dxfId="36" priority="1" stopIfTrue="1" operator="equal">
      <formula>10</formula>
    </cfRule>
  </conditionalFormatting>
  <conditionalFormatting sqref="Q1:T1 Q10:T10 T11:T12 Q11:R17 S11:S20 T15:T17 R19 T19 Q19:Q25 T21 T23 T25 Q27 T27 Q29 T29 Q31 T31 Q33 T33">
    <cfRule type="cellIs" dxfId="35" priority="2" stopIfTrue="1" operator="equal">
      <formula>10</formula>
    </cfRule>
  </conditionalFormatting>
  <pageMargins left="0.98425196850393704" right="0.98425196850393704" top="0.78740157480314965" bottom="0.78740157480314965" header="0.39370078740157483" footer="0.31496062992125984"/>
  <pageSetup paperSize="9" scale="60" orientation="landscape" r:id="rId1"/>
  <headerFooter alignWithMargins="0">
    <oddHeader>&amp;C&amp;14沖縄県高等学校野球部対抗競技大会エントリー名簿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view="pageBreakPreview" zoomScale="70" zoomScaleNormal="75" zoomScaleSheetLayoutView="70" workbookViewId="0">
      <pane ySplit="5" topLeftCell="A6" activePane="bottomLeft" state="frozen"/>
      <selection pane="bottomLeft" activeCell="D6" sqref="D6"/>
    </sheetView>
  </sheetViews>
  <sheetFormatPr defaultColWidth="9" defaultRowHeight="23.5"/>
  <cols>
    <col min="1" max="1" width="5.36328125" style="7" customWidth="1"/>
    <col min="2" max="3" width="24.6328125" style="8" customWidth="1"/>
    <col min="4" max="4" width="10.1796875" style="64" customWidth="1"/>
    <col min="5" max="5" width="4.6328125" style="8" customWidth="1"/>
    <col min="6" max="6" width="10.1796875" style="65" customWidth="1"/>
    <col min="7" max="7" width="2.6328125" style="53" customWidth="1"/>
    <col min="8" max="8" width="17.1796875" style="8" hidden="1" customWidth="1"/>
    <col min="9" max="16384" width="9" style="8"/>
  </cols>
  <sheetData>
    <row r="1" spans="1:8" ht="24" thickBot="1">
      <c r="A1" s="121" t="s">
        <v>85</v>
      </c>
      <c r="B1" s="121"/>
      <c r="C1" s="121"/>
      <c r="D1" s="121"/>
      <c r="E1" s="121"/>
      <c r="F1" s="121"/>
      <c r="G1" s="7"/>
    </row>
    <row r="2" spans="1:8">
      <c r="B2" s="7"/>
      <c r="C2" s="7"/>
      <c r="E2" s="7"/>
      <c r="H2" s="54" t="s">
        <v>89</v>
      </c>
    </row>
    <row r="3" spans="1:8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7"/>
      <c r="H3" s="55" t="str">
        <f>IF(COUNTA(D6,F6)=0,"",ROUND(AVERAGE(H6:H14),2))</f>
        <v/>
      </c>
    </row>
    <row r="4" spans="1:8" ht="24" thickBot="1"/>
    <row r="5" spans="1:8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3"/>
      <c r="H5" s="9" t="s">
        <v>87</v>
      </c>
    </row>
    <row r="6" spans="1:8" ht="60" customHeight="1">
      <c r="A6" s="11">
        <v>1</v>
      </c>
      <c r="B6" s="77" t="e">
        <f>VLOOKUP(VLOOKUP(A6,エントリー名簿!$K$5:$M$94,3,0),エントリー名簿!$B$5:$C$94,2,0)</f>
        <v>#N/A</v>
      </c>
      <c r="C6" s="39"/>
      <c r="D6" s="86"/>
      <c r="E6" s="40" t="s">
        <v>66</v>
      </c>
      <c r="F6" s="88"/>
      <c r="H6" s="69" t="str">
        <f>IF(COUNTA(D6,F6)=0,"",D6+(F6/100))</f>
        <v/>
      </c>
    </row>
    <row r="7" spans="1:8" ht="60" customHeight="1">
      <c r="A7" s="11">
        <v>2</v>
      </c>
      <c r="B7" s="77" t="e">
        <f>VLOOKUP(VLOOKUP(A7,エントリー名簿!$K$5:$M$94,3,0),エントリー名簿!$B$5:$C$94,2,0)</f>
        <v>#N/A</v>
      </c>
      <c r="C7" s="39"/>
      <c r="D7" s="86"/>
      <c r="E7" s="40" t="s">
        <v>66</v>
      </c>
      <c r="F7" s="88"/>
      <c r="H7" s="69" t="str">
        <f t="shared" ref="H7:H14" si="0">IF(COUNTA(D7,F7)=0,"",D7+(F7/100))</f>
        <v/>
      </c>
    </row>
    <row r="8" spans="1:8" ht="60" customHeight="1">
      <c r="A8" s="11">
        <v>3</v>
      </c>
      <c r="B8" s="77" t="e">
        <f>VLOOKUP(VLOOKUP(A8,エントリー名簿!$K$5:$M$94,3,0),エントリー名簿!$B$5:$C$94,2,0)</f>
        <v>#N/A</v>
      </c>
      <c r="C8" s="13"/>
      <c r="D8" s="86"/>
      <c r="E8" s="40" t="s">
        <v>66</v>
      </c>
      <c r="F8" s="88"/>
      <c r="H8" s="69" t="str">
        <f t="shared" si="0"/>
        <v/>
      </c>
    </row>
    <row r="9" spans="1:8" ht="60" customHeight="1">
      <c r="A9" s="11">
        <v>4</v>
      </c>
      <c r="B9" s="77" t="e">
        <f>VLOOKUP(VLOOKUP(A9,エントリー名簿!$K$5:$M$94,3,0),エントリー名簿!$B$5:$C$94,2,0)</f>
        <v>#N/A</v>
      </c>
      <c r="C9" s="13"/>
      <c r="D9" s="86"/>
      <c r="E9" s="40" t="s">
        <v>66</v>
      </c>
      <c r="F9" s="88"/>
      <c r="H9" s="69" t="str">
        <f t="shared" si="0"/>
        <v/>
      </c>
    </row>
    <row r="10" spans="1:8" ht="60" customHeight="1">
      <c r="A10" s="11">
        <v>5</v>
      </c>
      <c r="B10" s="77" t="e">
        <f>VLOOKUP(VLOOKUP(A10,エントリー名簿!$K$5:$M$94,3,0),エントリー名簿!$B$5:$C$94,2,0)</f>
        <v>#N/A</v>
      </c>
      <c r="C10" s="39"/>
      <c r="D10" s="86"/>
      <c r="E10" s="40" t="s">
        <v>66</v>
      </c>
      <c r="F10" s="88"/>
      <c r="H10" s="69" t="str">
        <f t="shared" si="0"/>
        <v/>
      </c>
    </row>
    <row r="11" spans="1:8" ht="60" customHeight="1">
      <c r="A11" s="11">
        <v>6</v>
      </c>
      <c r="B11" s="77" t="e">
        <f>VLOOKUP(VLOOKUP(A11,エントリー名簿!$K$5:$M$94,3,0),エントリー名簿!$B$5:$C$94,2,0)</f>
        <v>#N/A</v>
      </c>
      <c r="C11" s="13"/>
      <c r="D11" s="86"/>
      <c r="E11" s="40" t="s">
        <v>66</v>
      </c>
      <c r="F11" s="88"/>
      <c r="H11" s="69" t="str">
        <f t="shared" si="0"/>
        <v/>
      </c>
    </row>
    <row r="12" spans="1:8" ht="60" customHeight="1">
      <c r="A12" s="11">
        <v>7</v>
      </c>
      <c r="B12" s="77" t="e">
        <f>VLOOKUP(VLOOKUP(A12,エントリー名簿!$K$5:$M$94,3,0),エントリー名簿!$B$5:$C$94,2,0)</f>
        <v>#N/A</v>
      </c>
      <c r="C12" s="13"/>
      <c r="D12" s="86"/>
      <c r="E12" s="40" t="s">
        <v>66</v>
      </c>
      <c r="F12" s="88"/>
      <c r="H12" s="69" t="str">
        <f t="shared" si="0"/>
        <v/>
      </c>
    </row>
    <row r="13" spans="1:8" ht="60" customHeight="1">
      <c r="A13" s="11">
        <v>8</v>
      </c>
      <c r="B13" s="77" t="e">
        <f>VLOOKUP(VLOOKUP(A13,エントリー名簿!$K$5:$M$94,3,0),エントリー名簿!$B$5:$C$94,2,0)</f>
        <v>#N/A</v>
      </c>
      <c r="C13" s="39"/>
      <c r="D13" s="86"/>
      <c r="E13" s="40" t="s">
        <v>66</v>
      </c>
      <c r="F13" s="88"/>
      <c r="H13" s="69" t="str">
        <f t="shared" si="0"/>
        <v/>
      </c>
    </row>
    <row r="14" spans="1:8" ht="60" customHeight="1" thickBot="1">
      <c r="A14" s="12">
        <v>9</v>
      </c>
      <c r="B14" s="78" t="e">
        <f>VLOOKUP(VLOOKUP(A14,エントリー名簿!$K$5:$M$94,3,0),エントリー名簿!$B$5:$C$94,2,0)</f>
        <v>#N/A</v>
      </c>
      <c r="C14" s="48"/>
      <c r="D14" s="87"/>
      <c r="E14" s="41" t="s">
        <v>66</v>
      </c>
      <c r="F14" s="89"/>
      <c r="H14" s="69" t="str">
        <f t="shared" si="0"/>
        <v/>
      </c>
    </row>
  </sheetData>
  <sheetProtection password="CCA1" sheet="1" objects="1" scenarios="1" selectLockedCells="1"/>
  <mergeCells count="3">
    <mergeCell ref="D3:F3"/>
    <mergeCell ref="D5:F5"/>
    <mergeCell ref="A1:F1"/>
  </mergeCells>
  <phoneticPr fontId="10"/>
  <conditionalFormatting sqref="D6:D14">
    <cfRule type="containsBlanks" dxfId="3" priority="2" stopIfTrue="1">
      <formula>LEN(TRIM(D6))=0</formula>
    </cfRule>
  </conditionalFormatting>
  <conditionalFormatting sqref="F6:F14">
    <cfRule type="containsBlanks" dxfId="2" priority="1" stopIfTrue="1">
      <formula>LEN(TRIM(F6))=0</formula>
    </cfRule>
  </conditionalFormatting>
  <dataValidations count="1">
    <dataValidation imeMode="off" allowBlank="1" showInputMessage="1" showErrorMessage="1" sqref="D6:D14 F6:F14" xr:uid="{00000000-0002-0000-0900-000000000000}"/>
  </dataValidations>
  <pageMargins left="0.98425196850393704" right="0.98425196850393704" top="1.1811023622047245" bottom="0.78740157480314965" header="0.78740157480314965" footer="1.1023622047244095"/>
  <pageSetup paperSize="9" orientation="portrait" r:id="rId1"/>
  <headerFooter>
    <oddHeader>&amp;C&amp;14沖縄県高等学校野球部対抗競技大会</oddHeader>
    <oddFooter>&amp;L&amp;14①走順に名前を書いて下さい。
②当日変更しても構いませんが、選手名を書き換えて下さい。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view="pageBreakPreview" zoomScale="70" zoomScaleNormal="75" zoomScaleSheetLayoutView="70" workbookViewId="0">
      <pane ySplit="5" topLeftCell="A6" activePane="bottomLeft" state="frozen"/>
      <selection pane="bottomLeft" activeCell="D6" sqref="D6"/>
    </sheetView>
  </sheetViews>
  <sheetFormatPr defaultColWidth="9" defaultRowHeight="23.5"/>
  <cols>
    <col min="1" max="1" width="5.08984375" style="7" customWidth="1"/>
    <col min="2" max="3" width="24.6328125" style="8" customWidth="1"/>
    <col min="4" max="4" width="8.6328125" style="64" customWidth="1"/>
    <col min="5" max="5" width="4.6328125" style="43" customWidth="1"/>
    <col min="6" max="6" width="8.6328125" style="64" customWidth="1"/>
    <col min="7" max="7" width="5.453125" style="43" bestFit="1" customWidth="1"/>
    <col min="8" max="8" width="2.6328125" style="53" customWidth="1"/>
    <col min="9" max="9" width="16.1796875" style="8" hidden="1" customWidth="1"/>
    <col min="10" max="16384" width="9" style="8"/>
  </cols>
  <sheetData>
    <row r="1" spans="1:9" ht="24" thickBot="1">
      <c r="A1" s="121" t="s">
        <v>86</v>
      </c>
      <c r="B1" s="121"/>
      <c r="C1" s="121"/>
      <c r="D1" s="121"/>
      <c r="E1" s="121"/>
      <c r="F1" s="121"/>
      <c r="G1" s="121"/>
      <c r="H1" s="7"/>
    </row>
    <row r="2" spans="1:9">
      <c r="B2" s="7"/>
      <c r="C2" s="7"/>
      <c r="E2" s="7"/>
      <c r="G2" s="7"/>
      <c r="I2" s="54" t="s">
        <v>90</v>
      </c>
    </row>
    <row r="3" spans="1:9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130"/>
      <c r="H3" s="7"/>
      <c r="I3" s="55" t="str">
        <f>IF(COUNTA(D6,F6)=0,"",ROUND(AVERAGE(I6:I14),2))</f>
        <v/>
      </c>
    </row>
    <row r="4" spans="1:9" ht="24" thickBot="1"/>
    <row r="5" spans="1:9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2"/>
      <c r="G5" s="143"/>
      <c r="I5" s="9" t="s">
        <v>88</v>
      </c>
    </row>
    <row r="6" spans="1:9" ht="60" customHeight="1">
      <c r="A6" s="11">
        <v>1</v>
      </c>
      <c r="B6" s="77" t="e">
        <f>VLOOKUP(VLOOKUP(A6,エントリー名簿!$L$5:$M$94,2,0),エントリー名簿!$B$5:$C$94,2,0)</f>
        <v>#N/A</v>
      </c>
      <c r="C6" s="39"/>
      <c r="D6" s="86"/>
      <c r="E6" s="58" t="s">
        <v>81</v>
      </c>
      <c r="F6" s="90"/>
      <c r="G6" s="60" t="s">
        <v>82</v>
      </c>
      <c r="I6" s="69" t="str">
        <f>IF(COUNTA(D6,F6)=0,"",D6+F6/100)</f>
        <v/>
      </c>
    </row>
    <row r="7" spans="1:9" ht="60" customHeight="1">
      <c r="A7" s="11">
        <v>2</v>
      </c>
      <c r="B7" s="77" t="e">
        <f>VLOOKUP(VLOOKUP(A7,エントリー名簿!$L$5:$M$94,2,0),エントリー名簿!$B$5:$C$94,2,0)</f>
        <v>#N/A</v>
      </c>
      <c r="C7" s="39"/>
      <c r="D7" s="86"/>
      <c r="E7" s="58" t="s">
        <v>81</v>
      </c>
      <c r="F7" s="90"/>
      <c r="G7" s="60" t="s">
        <v>82</v>
      </c>
      <c r="I7" s="69" t="str">
        <f t="shared" ref="I7:I14" si="0">IF(COUNTA(D7,F7)=0,"",D7+F7/100)</f>
        <v/>
      </c>
    </row>
    <row r="8" spans="1:9" ht="60" customHeight="1">
      <c r="A8" s="11">
        <v>3</v>
      </c>
      <c r="B8" s="77" t="e">
        <f>VLOOKUP(VLOOKUP(A8,エントリー名簿!$L$5:$M$94,2,0),エントリー名簿!$B$5:$C$94,2,0)</f>
        <v>#N/A</v>
      </c>
      <c r="C8" s="39"/>
      <c r="D8" s="86"/>
      <c r="E8" s="58" t="s">
        <v>81</v>
      </c>
      <c r="F8" s="90"/>
      <c r="G8" s="60" t="s">
        <v>82</v>
      </c>
      <c r="I8" s="69" t="str">
        <f t="shared" si="0"/>
        <v/>
      </c>
    </row>
    <row r="9" spans="1:9" ht="60" customHeight="1">
      <c r="A9" s="11">
        <v>4</v>
      </c>
      <c r="B9" s="77" t="e">
        <f>VLOOKUP(VLOOKUP(A9,エントリー名簿!$L$5:$M$94,2,0),エントリー名簿!$B$5:$C$94,2,0)</f>
        <v>#N/A</v>
      </c>
      <c r="C9" s="39"/>
      <c r="D9" s="86"/>
      <c r="E9" s="58" t="s">
        <v>81</v>
      </c>
      <c r="F9" s="90"/>
      <c r="G9" s="60" t="s">
        <v>82</v>
      </c>
      <c r="I9" s="69" t="str">
        <f t="shared" si="0"/>
        <v/>
      </c>
    </row>
    <row r="10" spans="1:9" ht="60" customHeight="1">
      <c r="A10" s="11">
        <v>5</v>
      </c>
      <c r="B10" s="77" t="e">
        <f>VLOOKUP(VLOOKUP(A10,エントリー名簿!$L$5:$M$94,2,0),エントリー名簿!$B$5:$C$94,2,0)</f>
        <v>#N/A</v>
      </c>
      <c r="C10" s="39"/>
      <c r="D10" s="86"/>
      <c r="E10" s="58" t="s">
        <v>81</v>
      </c>
      <c r="F10" s="90"/>
      <c r="G10" s="60" t="s">
        <v>82</v>
      </c>
      <c r="I10" s="69" t="str">
        <f t="shared" si="0"/>
        <v/>
      </c>
    </row>
    <row r="11" spans="1:9" ht="60" customHeight="1">
      <c r="A11" s="11">
        <v>6</v>
      </c>
      <c r="B11" s="77" t="e">
        <f>VLOOKUP(VLOOKUP(A11,エントリー名簿!$L$5:$M$94,2,0),エントリー名簿!$B$5:$C$94,2,0)</f>
        <v>#N/A</v>
      </c>
      <c r="C11" s="39"/>
      <c r="D11" s="86"/>
      <c r="E11" s="58" t="s">
        <v>81</v>
      </c>
      <c r="F11" s="90"/>
      <c r="G11" s="60" t="s">
        <v>82</v>
      </c>
      <c r="I11" s="69" t="str">
        <f t="shared" si="0"/>
        <v/>
      </c>
    </row>
    <row r="12" spans="1:9" ht="60" customHeight="1">
      <c r="A12" s="11">
        <v>7</v>
      </c>
      <c r="B12" s="77" t="e">
        <f>VLOOKUP(VLOOKUP(A12,エントリー名簿!$L$5:$M$94,2,0),エントリー名簿!$B$5:$C$94,2,0)</f>
        <v>#N/A</v>
      </c>
      <c r="C12" s="39"/>
      <c r="D12" s="86"/>
      <c r="E12" s="58" t="s">
        <v>81</v>
      </c>
      <c r="F12" s="90"/>
      <c r="G12" s="60" t="s">
        <v>82</v>
      </c>
      <c r="I12" s="69" t="str">
        <f t="shared" si="0"/>
        <v/>
      </c>
    </row>
    <row r="13" spans="1:9" ht="60" customHeight="1">
      <c r="A13" s="11">
        <v>8</v>
      </c>
      <c r="B13" s="77" t="e">
        <f>VLOOKUP(VLOOKUP(A13,エントリー名簿!$L$5:$M$94,2,0),エントリー名簿!$B$5:$C$94,2,0)</f>
        <v>#N/A</v>
      </c>
      <c r="C13" s="39"/>
      <c r="D13" s="86"/>
      <c r="E13" s="58" t="s">
        <v>81</v>
      </c>
      <c r="F13" s="90"/>
      <c r="G13" s="60" t="s">
        <v>82</v>
      </c>
      <c r="I13" s="69" t="str">
        <f t="shared" si="0"/>
        <v/>
      </c>
    </row>
    <row r="14" spans="1:9" ht="60" customHeight="1" thickBot="1">
      <c r="A14" s="12">
        <v>9</v>
      </c>
      <c r="B14" s="78" t="e">
        <f>VLOOKUP(VLOOKUP(A14,エントリー名簿!$L$5:$M$94,2,0),エントリー名簿!$B$5:$C$94,2,0)</f>
        <v>#N/A</v>
      </c>
      <c r="C14" s="48"/>
      <c r="D14" s="87"/>
      <c r="E14" s="59" t="s">
        <v>81</v>
      </c>
      <c r="F14" s="91"/>
      <c r="G14" s="61" t="s">
        <v>82</v>
      </c>
      <c r="I14" s="69" t="str">
        <f t="shared" si="0"/>
        <v/>
      </c>
    </row>
  </sheetData>
  <sheetProtection password="CCA1" sheet="1" selectLockedCells="1"/>
  <mergeCells count="3">
    <mergeCell ref="A1:G1"/>
    <mergeCell ref="D3:G3"/>
    <mergeCell ref="D5:G5"/>
  </mergeCells>
  <phoneticPr fontId="10"/>
  <conditionalFormatting sqref="D6:D14">
    <cfRule type="containsBlanks" dxfId="1" priority="2" stopIfTrue="1">
      <formula>LEN(TRIM(D6))=0</formula>
    </cfRule>
  </conditionalFormatting>
  <conditionalFormatting sqref="F6:F14">
    <cfRule type="containsBlanks" dxfId="0" priority="1" stopIfTrue="1">
      <formula>LEN(TRIM(F6))=0</formula>
    </cfRule>
  </conditionalFormatting>
  <dataValidations count="1">
    <dataValidation imeMode="off" allowBlank="1" showInputMessage="1" showErrorMessage="1" sqref="D6:D14 F6:F14" xr:uid="{00000000-0002-0000-0A00-000000000000}"/>
  </dataValidations>
  <pageMargins left="0.98425196850393704" right="0.98425196850393704" top="1.1811023622047245" bottom="0.78740157480314965" header="0.78740157480314965" footer="1.1023622047244095"/>
  <pageSetup paperSize="9" scale="95" orientation="portrait" r:id="rId1"/>
  <headerFooter>
    <oddHeader>&amp;C&amp;14沖縄県高等学校野球部対抗競技大会</oddHeader>
    <oddFooter>&amp;L&amp;14①打撃順に名前を書いて下さい。
②当日変更しても構いませんが、選手名を書き換えて下さい。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68"/>
  <sheetViews>
    <sheetView topLeftCell="B1" zoomScaleNormal="100" workbookViewId="0">
      <pane ySplit="4" topLeftCell="A5" activePane="bottomLeft" state="frozen"/>
      <selection activeCell="S5" sqref="S5"/>
      <selection pane="bottomLeft" activeCell="S5" sqref="S5"/>
    </sheetView>
  </sheetViews>
  <sheetFormatPr defaultColWidth="9" defaultRowHeight="57.75" customHeight="1"/>
  <cols>
    <col min="1" max="1" width="12.36328125" style="2" hidden="1" customWidth="1"/>
    <col min="2" max="2" width="3.36328125" style="2" customWidth="1"/>
    <col min="3" max="3" width="7.6328125" style="4" bestFit="1" customWidth="1"/>
    <col min="4" max="5" width="7.6328125" style="2" bestFit="1" customWidth="1"/>
    <col min="6" max="7" width="8.453125" style="2" bestFit="1" customWidth="1"/>
    <col min="8" max="11" width="8.6328125" style="2" bestFit="1" customWidth="1"/>
    <col min="12" max="12" width="8.453125" style="2" bestFit="1" customWidth="1"/>
    <col min="13" max="13" width="7.6328125" style="2" bestFit="1" customWidth="1"/>
    <col min="14" max="14" width="6.6328125" style="2" bestFit="1" customWidth="1"/>
    <col min="15" max="16" width="7.6328125" style="2" bestFit="1" customWidth="1"/>
    <col min="17" max="18" width="7.6328125" style="2" customWidth="1"/>
    <col min="19" max="19" width="8.453125" style="2" bestFit="1" customWidth="1"/>
    <col min="20" max="16384" width="9" style="2"/>
  </cols>
  <sheetData>
    <row r="1" spans="1:19" ht="24.9" customHeight="1" thickBot="1">
      <c r="C1" s="4" t="str">
        <f>IF(エントリー名簿!I3="","",エントリー名簿!G3)</f>
        <v/>
      </c>
      <c r="D1" s="162" t="str">
        <f>IF(エントリー名簿!I3="","",エントリー名簿!I3)</f>
        <v/>
      </c>
      <c r="E1" s="163"/>
      <c r="F1" s="164"/>
    </row>
    <row r="2" spans="1:19" ht="24.9" customHeight="1" thickBot="1"/>
    <row r="3" spans="1:19" ht="24.9" customHeight="1" thickBot="1">
      <c r="C3" s="132" t="s">
        <v>116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</row>
    <row r="4" spans="1:19" ht="45">
      <c r="A4" s="1" t="s">
        <v>0</v>
      </c>
      <c r="C4" s="57" t="s">
        <v>98</v>
      </c>
      <c r="D4" s="57" t="s">
        <v>99</v>
      </c>
      <c r="E4" s="56" t="s">
        <v>100</v>
      </c>
      <c r="F4" s="56" t="s">
        <v>101</v>
      </c>
      <c r="G4" s="56" t="s">
        <v>102</v>
      </c>
      <c r="H4" s="56" t="s">
        <v>103</v>
      </c>
      <c r="I4" s="56" t="s">
        <v>104</v>
      </c>
      <c r="J4" s="56" t="s">
        <v>105</v>
      </c>
      <c r="K4" s="56" t="s">
        <v>106</v>
      </c>
      <c r="L4" s="56" t="s">
        <v>107</v>
      </c>
      <c r="M4" s="56" t="s">
        <v>108</v>
      </c>
      <c r="N4" s="56" t="s">
        <v>109</v>
      </c>
      <c r="O4" s="56" t="s">
        <v>110</v>
      </c>
      <c r="P4" s="56" t="s">
        <v>111</v>
      </c>
      <c r="Q4" s="56" t="s">
        <v>112</v>
      </c>
      <c r="R4" s="56" t="s">
        <v>184</v>
      </c>
      <c r="S4" s="56" t="s">
        <v>113</v>
      </c>
    </row>
    <row r="5" spans="1:19" ht="20.149999999999999" customHeight="1">
      <c r="A5" s="1" t="e">
        <f>#REF!</f>
        <v>#REF!</v>
      </c>
      <c r="C5" s="67" t="str">
        <f>IF($D$1="","",⑥塁間継投!H6)</f>
        <v/>
      </c>
      <c r="D5" s="67" t="str">
        <f>IF($D$1="","",⑥塁間継投!H7)</f>
        <v/>
      </c>
      <c r="E5" s="67" t="str">
        <f>IF($D$1="","",⑥塁間継投!H8)</f>
        <v/>
      </c>
      <c r="F5" s="63" t="str">
        <f>IF($D$1="","",③1800ｍR!J6)</f>
        <v/>
      </c>
      <c r="G5" s="63" t="str">
        <f>IF($D$1="","",IF(③1800ｍR!D8="×","×",③1800ｍR!J9))</f>
        <v/>
      </c>
      <c r="H5" s="67" t="str">
        <f>IF($D$1="","",③1800ｍR!K6)</f>
        <v/>
      </c>
      <c r="I5" s="67" t="str">
        <f>IF($D$1="","",③1800ｍR!K9)</f>
        <v/>
      </c>
      <c r="J5" s="67" t="str">
        <f>IF($D$1="","",MIN(H5,I5))</f>
        <v/>
      </c>
      <c r="K5" s="67" t="str">
        <f>IF($D$1="","",②1500ｍ!J3)</f>
        <v/>
      </c>
      <c r="L5" s="63" t="str">
        <f>IF($D$1="","",②1500ｍ!I3)</f>
        <v/>
      </c>
      <c r="M5" s="68" t="str">
        <f>IF($D$1="","",①100ｍ!H3)</f>
        <v/>
      </c>
      <c r="N5" s="68" t="str">
        <f>IF($D$1="","",④立三段跳び!I3)</f>
        <v/>
      </c>
      <c r="O5" s="68" t="str">
        <f>IF($D$1="","",⑤遠投!I3)</f>
        <v/>
      </c>
      <c r="P5" s="68" t="str">
        <f>IF($D$1="","",⑧打撃!I3)</f>
        <v/>
      </c>
      <c r="Q5" s="68" t="str">
        <f>IF($D$1="","",⑦塁間走!H3)</f>
        <v/>
      </c>
      <c r="R5" s="68" t="str">
        <f>IF($D$1="","",⑥塁間継投!H8)</f>
        <v/>
      </c>
      <c r="S5" s="63" t="str">
        <f>IF($D$1="","",IF(H5&lt;I5,F5,G5))</f>
        <v/>
      </c>
    </row>
    <row r="6" spans="1:19" ht="20.149999999999999" customHeight="1"/>
    <row r="7" spans="1:19" ht="20.149999999999999" customHeight="1"/>
    <row r="8" spans="1:19" ht="20.149999999999999" customHeight="1"/>
    <row r="9" spans="1:19" ht="20.149999999999999" customHeight="1"/>
    <row r="10" spans="1:19" ht="20.149999999999999" customHeight="1"/>
    <row r="11" spans="1:19" ht="20.149999999999999" customHeight="1"/>
    <row r="12" spans="1:19" ht="20.149999999999999" customHeight="1"/>
    <row r="13" spans="1:19" ht="20.149999999999999" customHeight="1"/>
    <row r="14" spans="1:19" ht="20.149999999999999" customHeight="1"/>
    <row r="15" spans="1:19" ht="20.149999999999999" customHeight="1"/>
    <row r="16" spans="1:19" ht="20.149999999999999" customHeight="1"/>
    <row r="17" ht="20.149999999999999" customHeight="1"/>
    <row r="18" ht="20.149999999999999" customHeight="1"/>
    <row r="19" ht="20.149999999999999" customHeight="1"/>
    <row r="20" ht="20.149999999999999" customHeight="1"/>
    <row r="21" ht="20.149999999999999" customHeight="1"/>
    <row r="22" ht="14"/>
    <row r="23" ht="14"/>
    <row r="24" ht="14"/>
    <row r="25" ht="14"/>
    <row r="26" ht="14"/>
    <row r="27" ht="14"/>
    <row r="28" ht="14"/>
    <row r="29" ht="14"/>
    <row r="30" ht="14"/>
    <row r="31" ht="14"/>
    <row r="32" ht="14"/>
    <row r="33" ht="14"/>
    <row r="34" ht="14"/>
    <row r="35" ht="14"/>
    <row r="36" ht="14"/>
    <row r="37" ht="14"/>
    <row r="38" ht="14"/>
    <row r="39" ht="14"/>
    <row r="40" ht="14"/>
    <row r="41" ht="14"/>
    <row r="42" ht="14"/>
    <row r="43" ht="14"/>
    <row r="44" ht="14"/>
    <row r="45" ht="14"/>
    <row r="46" ht="14"/>
    <row r="47" ht="14"/>
    <row r="48" ht="14"/>
    <row r="49" ht="14"/>
    <row r="50" ht="14"/>
    <row r="51" ht="14"/>
    <row r="52" ht="14"/>
    <row r="53" ht="14"/>
    <row r="54" ht="14"/>
    <row r="55" ht="14"/>
    <row r="56" ht="14"/>
    <row r="57" ht="14"/>
    <row r="58" ht="14"/>
    <row r="59" ht="14"/>
    <row r="60" ht="14"/>
    <row r="61" ht="14"/>
    <row r="62" ht="14"/>
    <row r="63" ht="14"/>
    <row r="64" ht="14"/>
    <row r="65" ht="14"/>
    <row r="66" ht="14"/>
    <row r="67" ht="14"/>
    <row r="68" ht="14"/>
  </sheetData>
  <sheetProtection insertColumns="0" insertRows="0" deleteColumns="0" deleteRows="0" selectLockedCells="1" selectUnlockedCells="1"/>
  <mergeCells count="2">
    <mergeCell ref="D1:F1"/>
    <mergeCell ref="C3:S3"/>
  </mergeCells>
  <phoneticPr fontId="12"/>
  <dataValidations count="1">
    <dataValidation type="textLength" operator="greaterThanOrEqual" showInputMessage="1" showErrorMessage="1" sqref="T4:IV4 B4 A4" xr:uid="{00000000-0002-0000-0B00-000000000000}">
      <formula1>100000000</formula1>
    </dataValidation>
  </dataValidations>
  <pageMargins left="0.98425196850393704" right="0.98425196850393704" top="1.1811023622047245" bottom="0.78740157480314965" header="0.78740157480314965" footer="0.31496062992125984"/>
  <pageSetup paperSize="9" scale="96" orientation="landscape" r:id="rId1"/>
  <headerFooter>
    <oddHeader>&amp;C&amp;14第43回沖縄県高等学校野球部対抗競技大会エントリー名簿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W108"/>
  <sheetViews>
    <sheetView view="pageBreakPreview" zoomScale="90" zoomScaleNormal="100" zoomScaleSheetLayoutView="90" workbookViewId="0">
      <pane ySplit="1" topLeftCell="A2" activePane="bottomLeft" state="frozen"/>
      <selection activeCell="S5" sqref="S5"/>
      <selection pane="bottomLeft" activeCell="S5" sqref="S5"/>
    </sheetView>
  </sheetViews>
  <sheetFormatPr defaultColWidth="9" defaultRowHeight="57.75" customHeight="1"/>
  <cols>
    <col min="1" max="1" width="12.36328125" style="2" customWidth="1"/>
    <col min="2" max="2" width="4.08984375" style="2" bestFit="1" customWidth="1"/>
    <col min="3" max="3" width="20.453125" style="2" customWidth="1"/>
    <col min="4" max="4" width="4.08984375" style="2" customWidth="1"/>
    <col min="5" max="9" width="6.453125" style="2" customWidth="1"/>
    <col min="10" max="10" width="6.453125" style="3" customWidth="1"/>
    <col min="11" max="13" width="6.453125" style="2" customWidth="1"/>
    <col min="14" max="14" width="7.453125" style="2" bestFit="1" customWidth="1"/>
    <col min="15" max="15" width="8.81640625" style="2" bestFit="1" customWidth="1"/>
    <col min="16" max="16" width="7.453125" style="2" bestFit="1" customWidth="1"/>
    <col min="17" max="17" width="6" style="4" customWidth="1"/>
    <col min="18" max="18" width="6" style="2" customWidth="1"/>
    <col min="19" max="19" width="5.90625" style="2" customWidth="1"/>
    <col min="20" max="20" width="4.90625" style="2" customWidth="1"/>
    <col min="21" max="23" width="6.90625" style="2" customWidth="1"/>
    <col min="24" max="16384" width="9" style="2"/>
  </cols>
  <sheetData>
    <row r="1" spans="1:23" ht="20.149999999999999" customHeight="1">
      <c r="A1" s="2" t="str">
        <f>IF($C1="","",エントリー名簿!A5)</f>
        <v/>
      </c>
      <c r="B1" s="2" t="str">
        <f>IF($C1="","",エントリー名簿!B5)</f>
        <v/>
      </c>
      <c r="C1" s="2" t="str">
        <f>IF(エントリー名簿!C5="","",エントリー名簿!C5)</f>
        <v/>
      </c>
      <c r="D1" s="2" t="str">
        <f>IF(エントリー名簿!D5="","",エントリー名簿!D5)</f>
        <v/>
      </c>
      <c r="E1" s="2" t="str">
        <f>IF(エントリー名簿!E5="","",エントリー名簿!E5)</f>
        <v/>
      </c>
      <c r="F1" s="2" t="str">
        <f>IF(エントリー名簿!F5="","",エントリー名簿!F5)</f>
        <v/>
      </c>
      <c r="G1" s="2" t="str">
        <f>IF(エントリー名簿!G5="","",エントリー名簿!G5)</f>
        <v/>
      </c>
      <c r="H1" s="2" t="str">
        <f>IF(エントリー名簿!H5="","",エントリー名簿!H5)</f>
        <v/>
      </c>
      <c r="I1" s="2" t="str">
        <f>IF(エントリー名簿!I5="","",エントリー名簿!I5)</f>
        <v/>
      </c>
      <c r="J1" s="2" t="str">
        <f>IF(エントリー名簿!J5="","",エントリー名簿!J5)</f>
        <v/>
      </c>
      <c r="K1" s="2" t="str">
        <f>IF(エントリー名簿!K5="","",エントリー名簿!K5)</f>
        <v/>
      </c>
      <c r="L1" s="2" t="str">
        <f>IF(エントリー名簿!L5="","",エントリー名簿!L5)</f>
        <v/>
      </c>
      <c r="M1" s="2" t="str">
        <f>IF($C1="","",エントリー名簿!$G$3)</f>
        <v/>
      </c>
      <c r="N1" s="2" t="str">
        <f>IFERROR(VLOOKUP($M1,学校一覧!$A$2:$E$68,3,0),"")</f>
        <v/>
      </c>
      <c r="O1" s="2" t="str">
        <f>IFERROR(VLOOKUP($M1,学校一覧!$A$2:$E$68,4,0),"")</f>
        <v/>
      </c>
      <c r="P1" s="2" t="str">
        <f>IFERROR(VLOOKUP($M1,学校一覧!$A$2:$E$68,5,0),"")</f>
        <v/>
      </c>
      <c r="Q1" s="2" t="str">
        <f>IF(エントリー名簿!N5="","",エントリー名簿!N5)</f>
        <v/>
      </c>
      <c r="R1" s="2" t="str">
        <f>IF(エントリー名簿!O5="","",エントリー名簿!O5)</f>
        <v/>
      </c>
      <c r="S1" s="2" t="str">
        <f>IF(エントリー名簿!P5="","",エントリー名簿!P5)</f>
        <v/>
      </c>
      <c r="T1" s="2" t="str">
        <f>IF(エントリー名簿!Q5="","",エントリー名簿!Q5)</f>
        <v/>
      </c>
      <c r="U1" s="2" t="str">
        <f>IF(エントリー名簿!R5="","",エントリー名簿!R5)</f>
        <v/>
      </c>
      <c r="V1" s="2" t="str">
        <f>IF(エントリー名簿!S5="","",エントリー名簿!S5)</f>
        <v/>
      </c>
      <c r="W1" s="2" t="str">
        <f>IF(エントリー名簿!T5="","",エントリー名簿!T5)</f>
        <v/>
      </c>
    </row>
    <row r="2" spans="1:23" ht="20.149999999999999" customHeight="1">
      <c r="A2" s="2" t="str">
        <f>IF($C2="","",エントリー名簿!A6)</f>
        <v/>
      </c>
      <c r="B2" s="2" t="str">
        <f>IF($C2="","",エントリー名簿!B6)</f>
        <v/>
      </c>
      <c r="C2" s="2" t="str">
        <f>IF(エントリー名簿!C6="","",エントリー名簿!C6)</f>
        <v/>
      </c>
      <c r="D2" s="2" t="str">
        <f>IF(エントリー名簿!D6="","",エントリー名簿!D6)</f>
        <v/>
      </c>
      <c r="E2" s="2" t="str">
        <f>IF(エントリー名簿!E6="","",エントリー名簿!E6)</f>
        <v/>
      </c>
      <c r="F2" s="2" t="str">
        <f>IF(エントリー名簿!F6="","",エントリー名簿!F6)</f>
        <v/>
      </c>
      <c r="G2" s="2" t="str">
        <f>IF(エントリー名簿!G6="","",エントリー名簿!G6)</f>
        <v/>
      </c>
      <c r="H2" s="2" t="str">
        <f>IF(エントリー名簿!H6="","",エントリー名簿!H6)</f>
        <v/>
      </c>
      <c r="I2" s="2" t="str">
        <f>IF(エントリー名簿!I6="","",エントリー名簿!I6)</f>
        <v/>
      </c>
      <c r="J2" s="2" t="str">
        <f>IF(エントリー名簿!J6="","",エントリー名簿!J6)</f>
        <v/>
      </c>
      <c r="K2" s="2" t="str">
        <f>IF(エントリー名簿!K6="","",エントリー名簿!K6)</f>
        <v/>
      </c>
      <c r="L2" s="2" t="str">
        <f>IF(エントリー名簿!L6="","",エントリー名簿!L6)</f>
        <v/>
      </c>
      <c r="M2" s="2" t="str">
        <f>IF($C2="","",エントリー名簿!$G$3)</f>
        <v/>
      </c>
      <c r="N2" s="2" t="str">
        <f>IFERROR(VLOOKUP($M2,学校一覧!$A$2:$E$68,3,0),"")</f>
        <v/>
      </c>
      <c r="O2" s="2" t="str">
        <f>IFERROR(VLOOKUP($M2,学校一覧!$A$2:$E$68,4,0),"")</f>
        <v/>
      </c>
      <c r="P2" s="2" t="str">
        <f>IFERROR(VLOOKUP($M2,学校一覧!$A$2:$E$68,5,0),"")</f>
        <v/>
      </c>
      <c r="Q2" s="2" t="str">
        <f>IF(エントリー名簿!N6="","",エントリー名簿!N6)</f>
        <v/>
      </c>
      <c r="R2" s="2" t="str">
        <f>IF(エントリー名簿!O6="","",エントリー名簿!O6)</f>
        <v/>
      </c>
      <c r="S2" s="2" t="str">
        <f>IF(エントリー名簿!P6="","",エントリー名簿!P6)</f>
        <v/>
      </c>
      <c r="T2" s="2" t="str">
        <f>IF(エントリー名簿!Q6="","",エントリー名簿!Q6)</f>
        <v/>
      </c>
      <c r="U2" s="2" t="str">
        <f>IF(エントリー名簿!R6="","",エントリー名簿!R6)</f>
        <v/>
      </c>
      <c r="V2" s="2" t="str">
        <f>IF(エントリー名簿!S6="","",エントリー名簿!S6)</f>
        <v/>
      </c>
      <c r="W2" s="2" t="str">
        <f>IF(エントリー名簿!T6="","",エントリー名簿!T6)</f>
        <v/>
      </c>
    </row>
    <row r="3" spans="1:23" ht="20.149999999999999" customHeight="1">
      <c r="A3" s="2" t="str">
        <f>IF($C3="","",エントリー名簿!A7)</f>
        <v/>
      </c>
      <c r="B3" s="2" t="str">
        <f>IF($C3="","",エントリー名簿!B7)</f>
        <v/>
      </c>
      <c r="C3" s="2" t="str">
        <f>IF(エントリー名簿!C7="","",エントリー名簿!C7)</f>
        <v/>
      </c>
      <c r="D3" s="2" t="str">
        <f>IF(エントリー名簿!D7="","",エントリー名簿!D7)</f>
        <v/>
      </c>
      <c r="E3" s="2" t="str">
        <f>IF(エントリー名簿!E7="","",エントリー名簿!E7)</f>
        <v/>
      </c>
      <c r="F3" s="2" t="str">
        <f>IF(エントリー名簿!F7="","",エントリー名簿!F7)</f>
        <v/>
      </c>
      <c r="G3" s="2" t="str">
        <f>IF(エントリー名簿!G7="","",エントリー名簿!G7)</f>
        <v/>
      </c>
      <c r="H3" s="2" t="str">
        <f>IF(エントリー名簿!H7="","",エントリー名簿!H7)</f>
        <v/>
      </c>
      <c r="I3" s="2" t="str">
        <f>IF(エントリー名簿!I7="","",エントリー名簿!I7)</f>
        <v/>
      </c>
      <c r="J3" s="2" t="str">
        <f>IF(エントリー名簿!J7="","",エントリー名簿!J7)</f>
        <v/>
      </c>
      <c r="K3" s="2" t="str">
        <f>IF(エントリー名簿!K7="","",エントリー名簿!K7)</f>
        <v/>
      </c>
      <c r="L3" s="2" t="str">
        <f>IF(エントリー名簿!L7="","",エントリー名簿!L7)</f>
        <v/>
      </c>
      <c r="M3" s="2" t="str">
        <f>IF($C3="","",エントリー名簿!$G$3)</f>
        <v/>
      </c>
      <c r="N3" s="2" t="str">
        <f>IFERROR(VLOOKUP($M3,学校一覧!$A$2:$E$68,3,0),"")</f>
        <v/>
      </c>
      <c r="O3" s="2" t="str">
        <f>IFERROR(VLOOKUP($M3,学校一覧!$A$2:$E$68,4,0),"")</f>
        <v/>
      </c>
      <c r="P3" s="2" t="str">
        <f>IFERROR(VLOOKUP($M3,学校一覧!$A$2:$E$68,5,0),"")</f>
        <v/>
      </c>
      <c r="Q3" s="2" t="str">
        <f>IF(エントリー名簿!N7="","",エントリー名簿!N7)</f>
        <v/>
      </c>
      <c r="R3" s="2" t="str">
        <f>IF(エントリー名簿!O7="","",エントリー名簿!O7)</f>
        <v/>
      </c>
      <c r="S3" s="2" t="str">
        <f>IF(エントリー名簿!P7="","",エントリー名簿!P7)</f>
        <v/>
      </c>
      <c r="T3" s="2" t="str">
        <f>IF(エントリー名簿!Q7="","",エントリー名簿!Q7)</f>
        <v/>
      </c>
      <c r="U3" s="2" t="str">
        <f>IF(エントリー名簿!R7="","",エントリー名簿!R7)</f>
        <v/>
      </c>
      <c r="V3" s="2" t="str">
        <f>IF(エントリー名簿!S7="","",エントリー名簿!S7)</f>
        <v/>
      </c>
      <c r="W3" s="2" t="str">
        <f>IF(エントリー名簿!T7="","",エントリー名簿!T7)</f>
        <v/>
      </c>
    </row>
    <row r="4" spans="1:23" ht="20.149999999999999" customHeight="1">
      <c r="A4" s="2" t="str">
        <f>IF($C4="","",エントリー名簿!A8)</f>
        <v/>
      </c>
      <c r="B4" s="2" t="str">
        <f>IF($C4="","",エントリー名簿!B8)</f>
        <v/>
      </c>
      <c r="C4" s="2" t="str">
        <f>IF(エントリー名簿!C8="","",エントリー名簿!C8)</f>
        <v/>
      </c>
      <c r="D4" s="2" t="str">
        <f>IF(エントリー名簿!D8="","",エントリー名簿!D8)</f>
        <v/>
      </c>
      <c r="E4" s="2" t="str">
        <f>IF(エントリー名簿!E8="","",エントリー名簿!E8)</f>
        <v/>
      </c>
      <c r="F4" s="2" t="str">
        <f>IF(エントリー名簿!F8="","",エントリー名簿!F8)</f>
        <v/>
      </c>
      <c r="G4" s="2" t="str">
        <f>IF(エントリー名簿!G8="","",エントリー名簿!G8)</f>
        <v/>
      </c>
      <c r="H4" s="2" t="str">
        <f>IF(エントリー名簿!H8="","",エントリー名簿!H8)</f>
        <v/>
      </c>
      <c r="I4" s="2" t="str">
        <f>IF(エントリー名簿!I8="","",エントリー名簿!I8)</f>
        <v/>
      </c>
      <c r="J4" s="2" t="str">
        <f>IF(エントリー名簿!J8="","",エントリー名簿!J8)</f>
        <v/>
      </c>
      <c r="K4" s="2" t="str">
        <f>IF(エントリー名簿!K8="","",エントリー名簿!K8)</f>
        <v/>
      </c>
      <c r="L4" s="2" t="str">
        <f>IF(エントリー名簿!L8="","",エントリー名簿!L8)</f>
        <v/>
      </c>
      <c r="M4" s="2" t="str">
        <f>IF($C4="","",エントリー名簿!$G$3)</f>
        <v/>
      </c>
      <c r="N4" s="2" t="str">
        <f>IFERROR(VLOOKUP($M4,学校一覧!$A$2:$E$68,3,0),"")</f>
        <v/>
      </c>
      <c r="O4" s="2" t="str">
        <f>IFERROR(VLOOKUP($M4,学校一覧!$A$2:$E$68,4,0),"")</f>
        <v/>
      </c>
      <c r="P4" s="2" t="str">
        <f>IFERROR(VLOOKUP($M4,学校一覧!$A$2:$E$68,5,0),"")</f>
        <v/>
      </c>
      <c r="Q4" s="2" t="str">
        <f>IF(エントリー名簿!N8="","",エントリー名簿!N8)</f>
        <v/>
      </c>
      <c r="R4" s="2" t="str">
        <f>IF(エントリー名簿!O8="","",エントリー名簿!O8)</f>
        <v/>
      </c>
      <c r="S4" s="2" t="str">
        <f>IF(エントリー名簿!P8="","",エントリー名簿!P8)</f>
        <v/>
      </c>
      <c r="T4" s="2" t="str">
        <f>IF(エントリー名簿!Q8="","",エントリー名簿!Q8)</f>
        <v/>
      </c>
      <c r="U4" s="2" t="str">
        <f>IF(エントリー名簿!R8="","",エントリー名簿!R8)</f>
        <v/>
      </c>
      <c r="V4" s="2" t="str">
        <f>IF(エントリー名簿!S8="","",エントリー名簿!S8)</f>
        <v/>
      </c>
      <c r="W4" s="2" t="str">
        <f>IF(エントリー名簿!T8="","",エントリー名簿!T8)</f>
        <v/>
      </c>
    </row>
    <row r="5" spans="1:23" ht="20.149999999999999" customHeight="1">
      <c r="A5" s="2" t="str">
        <f>IF($C5="","",エントリー名簿!A9)</f>
        <v/>
      </c>
      <c r="B5" s="2" t="str">
        <f>IF($C5="","",エントリー名簿!B9)</f>
        <v/>
      </c>
      <c r="C5" s="2" t="str">
        <f>IF(エントリー名簿!C9="","",エントリー名簿!C9)</f>
        <v/>
      </c>
      <c r="D5" s="2" t="str">
        <f>IF(エントリー名簿!D9="","",エントリー名簿!D9)</f>
        <v/>
      </c>
      <c r="E5" s="2" t="str">
        <f>IF(エントリー名簿!E9="","",エントリー名簿!E9)</f>
        <v/>
      </c>
      <c r="F5" s="2" t="str">
        <f>IF(エントリー名簿!F9="","",エントリー名簿!F9)</f>
        <v/>
      </c>
      <c r="G5" s="2" t="str">
        <f>IF(エントリー名簿!G9="","",エントリー名簿!G9)</f>
        <v/>
      </c>
      <c r="H5" s="2" t="str">
        <f>IF(エントリー名簿!H9="","",エントリー名簿!H9)</f>
        <v/>
      </c>
      <c r="I5" s="2" t="str">
        <f>IF(エントリー名簿!I9="","",エントリー名簿!I9)</f>
        <v/>
      </c>
      <c r="J5" s="2" t="str">
        <f>IF(エントリー名簿!J9="","",エントリー名簿!J9)</f>
        <v/>
      </c>
      <c r="K5" s="2" t="str">
        <f>IF(エントリー名簿!K9="","",エントリー名簿!K9)</f>
        <v/>
      </c>
      <c r="L5" s="2" t="str">
        <f>IF(エントリー名簿!L9="","",エントリー名簿!L9)</f>
        <v/>
      </c>
      <c r="M5" s="2" t="str">
        <f>IF($C5="","",エントリー名簿!$G$3)</f>
        <v/>
      </c>
      <c r="N5" s="2" t="str">
        <f>IFERROR(VLOOKUP($M5,学校一覧!$A$2:$E$68,3,0),"")</f>
        <v/>
      </c>
      <c r="O5" s="2" t="str">
        <f>IFERROR(VLOOKUP($M5,学校一覧!$A$2:$E$68,4,0),"")</f>
        <v/>
      </c>
      <c r="P5" s="2" t="str">
        <f>IFERROR(VLOOKUP($M5,学校一覧!$A$2:$E$68,5,0),"")</f>
        <v/>
      </c>
      <c r="Q5" s="2" t="str">
        <f>IF(エントリー名簿!N9="","",エントリー名簿!N9)</f>
        <v/>
      </c>
      <c r="R5" s="2" t="str">
        <f>IF(エントリー名簿!O9="","",エントリー名簿!O9)</f>
        <v/>
      </c>
      <c r="S5" s="2" t="str">
        <f>IF(エントリー名簿!P9="","",エントリー名簿!P9)</f>
        <v/>
      </c>
      <c r="T5" s="2" t="str">
        <f>IF(エントリー名簿!Q9="","",エントリー名簿!Q9)</f>
        <v/>
      </c>
      <c r="U5" s="2" t="str">
        <f>IF(エントリー名簿!R9="","",エントリー名簿!R9)</f>
        <v/>
      </c>
      <c r="V5" s="2" t="str">
        <f>IF(エントリー名簿!S9="","",エントリー名簿!S9)</f>
        <v/>
      </c>
      <c r="W5" s="2" t="str">
        <f>IF(エントリー名簿!T9="","",エントリー名簿!T9)</f>
        <v/>
      </c>
    </row>
    <row r="6" spans="1:23" ht="20.149999999999999" customHeight="1">
      <c r="A6" s="2" t="str">
        <f>IF($C6="","",エントリー名簿!A10)</f>
        <v/>
      </c>
      <c r="B6" s="2" t="str">
        <f>IF($C6="","",エントリー名簿!B10)</f>
        <v/>
      </c>
      <c r="C6" s="2" t="str">
        <f>IF(エントリー名簿!C10="","",エントリー名簿!C10)</f>
        <v/>
      </c>
      <c r="D6" s="2" t="str">
        <f>IF(エントリー名簿!D10="","",エントリー名簿!D10)</f>
        <v/>
      </c>
      <c r="E6" s="2" t="str">
        <f>IF(エントリー名簿!E10="","",エントリー名簿!E10)</f>
        <v/>
      </c>
      <c r="F6" s="2" t="str">
        <f>IF(エントリー名簿!F10="","",エントリー名簿!F10)</f>
        <v/>
      </c>
      <c r="G6" s="2" t="str">
        <f>IF(エントリー名簿!G10="","",エントリー名簿!G10)</f>
        <v/>
      </c>
      <c r="H6" s="2" t="str">
        <f>IF(エントリー名簿!H10="","",エントリー名簿!H10)</f>
        <v/>
      </c>
      <c r="I6" s="2" t="str">
        <f>IF(エントリー名簿!I10="","",エントリー名簿!I10)</f>
        <v/>
      </c>
      <c r="J6" s="2" t="str">
        <f>IF(エントリー名簿!J10="","",エントリー名簿!J10)</f>
        <v/>
      </c>
      <c r="K6" s="2" t="str">
        <f>IF(エントリー名簿!K10="","",エントリー名簿!K10)</f>
        <v/>
      </c>
      <c r="L6" s="2" t="str">
        <f>IF(エントリー名簿!L10="","",エントリー名簿!L10)</f>
        <v/>
      </c>
      <c r="M6" s="2" t="str">
        <f>IF($C6="","",エントリー名簿!$G$3)</f>
        <v/>
      </c>
      <c r="N6" s="2" t="str">
        <f>IFERROR(VLOOKUP($M6,学校一覧!$A$2:$E$68,3,0),"")</f>
        <v/>
      </c>
      <c r="O6" s="2" t="str">
        <f>IFERROR(VLOOKUP($M6,学校一覧!$A$2:$E$68,4,0),"")</f>
        <v/>
      </c>
      <c r="P6" s="2" t="str">
        <f>IFERROR(VLOOKUP($M6,学校一覧!$A$2:$E$68,5,0),"")</f>
        <v/>
      </c>
      <c r="Q6" s="2" t="str">
        <f>IF(エントリー名簿!N10="","",エントリー名簿!N10)</f>
        <v/>
      </c>
      <c r="R6" s="2" t="str">
        <f>IF(エントリー名簿!O10="","",エントリー名簿!O10)</f>
        <v/>
      </c>
      <c r="S6" s="2" t="str">
        <f>IF(エントリー名簿!P10="","",エントリー名簿!P10)</f>
        <v/>
      </c>
      <c r="T6" s="2" t="str">
        <f>IF(エントリー名簿!Q10="","",エントリー名簿!Q10)</f>
        <v/>
      </c>
      <c r="U6" s="2" t="str">
        <f>IF(エントリー名簿!R10="","",エントリー名簿!R10)</f>
        <v/>
      </c>
      <c r="V6" s="2" t="str">
        <f>IF(エントリー名簿!S10="","",エントリー名簿!S10)</f>
        <v/>
      </c>
      <c r="W6" s="2" t="str">
        <f>IF(エントリー名簿!T10="","",エントリー名簿!T10)</f>
        <v/>
      </c>
    </row>
    <row r="7" spans="1:23" ht="20.149999999999999" customHeight="1">
      <c r="A7" s="2" t="str">
        <f>IF($C7="","",エントリー名簿!A11)</f>
        <v/>
      </c>
      <c r="B7" s="2" t="str">
        <f>IF($C7="","",エントリー名簿!B11)</f>
        <v/>
      </c>
      <c r="C7" s="2" t="str">
        <f>IF(エントリー名簿!C11="","",エントリー名簿!C11)</f>
        <v/>
      </c>
      <c r="D7" s="2" t="str">
        <f>IF(エントリー名簿!D11="","",エントリー名簿!D11)</f>
        <v/>
      </c>
      <c r="E7" s="2" t="str">
        <f>IF(エントリー名簿!E11="","",エントリー名簿!E11)</f>
        <v/>
      </c>
      <c r="F7" s="2" t="str">
        <f>IF(エントリー名簿!F11="","",エントリー名簿!F11)</f>
        <v/>
      </c>
      <c r="G7" s="2" t="str">
        <f>IF(エントリー名簿!G11="","",エントリー名簿!G11)</f>
        <v/>
      </c>
      <c r="H7" s="2" t="str">
        <f>IF(エントリー名簿!H11="","",エントリー名簿!H11)</f>
        <v/>
      </c>
      <c r="I7" s="2" t="str">
        <f>IF(エントリー名簿!I11="","",エントリー名簿!I11)</f>
        <v/>
      </c>
      <c r="J7" s="2" t="str">
        <f>IF(エントリー名簿!J11="","",エントリー名簿!J11)</f>
        <v/>
      </c>
      <c r="K7" s="2" t="str">
        <f>IF(エントリー名簿!K11="","",エントリー名簿!K11)</f>
        <v/>
      </c>
      <c r="L7" s="2" t="str">
        <f>IF(エントリー名簿!L11="","",エントリー名簿!L11)</f>
        <v/>
      </c>
      <c r="M7" s="2" t="str">
        <f>IF($C7="","",エントリー名簿!$G$3)</f>
        <v/>
      </c>
      <c r="N7" s="2" t="str">
        <f>IFERROR(VLOOKUP($M7,学校一覧!$A$2:$E$68,3,0),"")</f>
        <v/>
      </c>
      <c r="O7" s="2" t="str">
        <f>IFERROR(VLOOKUP($M7,学校一覧!$A$2:$E$68,4,0),"")</f>
        <v/>
      </c>
      <c r="P7" s="2" t="str">
        <f>IFERROR(VLOOKUP($M7,学校一覧!$A$2:$E$68,5,0),"")</f>
        <v/>
      </c>
      <c r="Q7" s="2" t="str">
        <f>IF(エントリー名簿!N11="","",エントリー名簿!N11)</f>
        <v/>
      </c>
      <c r="R7" s="2" t="str">
        <f>IF(エントリー名簿!O11="","",エントリー名簿!O11)</f>
        <v/>
      </c>
      <c r="S7" s="2" t="str">
        <f>IF(エントリー名簿!P11="","",エントリー名簿!P11)</f>
        <v/>
      </c>
      <c r="T7" s="2" t="str">
        <f>IF(エントリー名簿!Q11="","",エントリー名簿!Q11)</f>
        <v/>
      </c>
      <c r="U7" s="2" t="str">
        <f>IF(エントリー名簿!R11="","",エントリー名簿!R11)</f>
        <v/>
      </c>
      <c r="V7" s="2" t="str">
        <f>IF(エントリー名簿!S11="","",エントリー名簿!S11)</f>
        <v/>
      </c>
      <c r="W7" s="2" t="str">
        <f>IF(エントリー名簿!T11="","",エントリー名簿!T11)</f>
        <v/>
      </c>
    </row>
    <row r="8" spans="1:23" ht="20.149999999999999" customHeight="1">
      <c r="A8" s="2" t="str">
        <f>IF($C8="","",エントリー名簿!A12)</f>
        <v/>
      </c>
      <c r="B8" s="2" t="str">
        <f>IF($C8="","",エントリー名簿!B12)</f>
        <v/>
      </c>
      <c r="C8" s="2" t="str">
        <f>IF(エントリー名簿!C12="","",エントリー名簿!C12)</f>
        <v/>
      </c>
      <c r="D8" s="2" t="str">
        <f>IF(エントリー名簿!D12="","",エントリー名簿!D12)</f>
        <v/>
      </c>
      <c r="E8" s="2" t="str">
        <f>IF(エントリー名簿!E12="","",エントリー名簿!E12)</f>
        <v/>
      </c>
      <c r="F8" s="2" t="str">
        <f>IF(エントリー名簿!F12="","",エントリー名簿!F12)</f>
        <v/>
      </c>
      <c r="G8" s="2" t="str">
        <f>IF(エントリー名簿!G12="","",エントリー名簿!G12)</f>
        <v/>
      </c>
      <c r="H8" s="2" t="str">
        <f>IF(エントリー名簿!H12="","",エントリー名簿!H12)</f>
        <v/>
      </c>
      <c r="I8" s="2" t="str">
        <f>IF(エントリー名簿!I12="","",エントリー名簿!I12)</f>
        <v/>
      </c>
      <c r="J8" s="2" t="str">
        <f>IF(エントリー名簿!J12="","",エントリー名簿!J12)</f>
        <v/>
      </c>
      <c r="K8" s="2" t="str">
        <f>IF(エントリー名簿!K12="","",エントリー名簿!K12)</f>
        <v/>
      </c>
      <c r="L8" s="2" t="str">
        <f>IF(エントリー名簿!L12="","",エントリー名簿!L12)</f>
        <v/>
      </c>
      <c r="M8" s="2" t="str">
        <f>IF($C8="","",エントリー名簿!$G$3)</f>
        <v/>
      </c>
      <c r="N8" s="2" t="str">
        <f>IFERROR(VLOOKUP($M8,学校一覧!$A$2:$E$68,3,0),"")</f>
        <v/>
      </c>
      <c r="O8" s="2" t="str">
        <f>IFERROR(VLOOKUP($M8,学校一覧!$A$2:$E$68,4,0),"")</f>
        <v/>
      </c>
      <c r="P8" s="2" t="str">
        <f>IFERROR(VLOOKUP($M8,学校一覧!$A$2:$E$68,5,0),"")</f>
        <v/>
      </c>
      <c r="Q8" s="2" t="str">
        <f>IF(エントリー名簿!N12="","",エントリー名簿!N12)</f>
        <v/>
      </c>
      <c r="R8" s="2" t="str">
        <f>IF(エントリー名簿!O12="","",エントリー名簿!O12)</f>
        <v/>
      </c>
      <c r="S8" s="2" t="str">
        <f>IF(エントリー名簿!P12="","",エントリー名簿!P12)</f>
        <v/>
      </c>
      <c r="T8" s="2" t="str">
        <f>IF(エントリー名簿!Q12="","",エントリー名簿!Q12)</f>
        <v/>
      </c>
      <c r="U8" s="2" t="str">
        <f>IF(エントリー名簿!R12="","",エントリー名簿!R12)</f>
        <v/>
      </c>
      <c r="V8" s="2" t="str">
        <f>IF(エントリー名簿!S12="","",エントリー名簿!S12)</f>
        <v/>
      </c>
      <c r="W8" s="2" t="str">
        <f>IF(エントリー名簿!T12="","",エントリー名簿!T12)</f>
        <v/>
      </c>
    </row>
    <row r="9" spans="1:23" ht="20.149999999999999" customHeight="1">
      <c r="A9" s="2" t="str">
        <f>IF($C9="","",エントリー名簿!A13)</f>
        <v/>
      </c>
      <c r="B9" s="2" t="str">
        <f>IF($C9="","",エントリー名簿!B13)</f>
        <v/>
      </c>
      <c r="C9" s="2" t="str">
        <f>IF(エントリー名簿!C13="","",エントリー名簿!C13)</f>
        <v/>
      </c>
      <c r="D9" s="2" t="str">
        <f>IF(エントリー名簿!D13="","",エントリー名簿!D13)</f>
        <v/>
      </c>
      <c r="E9" s="2" t="str">
        <f>IF(エントリー名簿!E13="","",エントリー名簿!E13)</f>
        <v/>
      </c>
      <c r="F9" s="2" t="str">
        <f>IF(エントリー名簿!F13="","",エントリー名簿!F13)</f>
        <v/>
      </c>
      <c r="G9" s="2" t="str">
        <f>IF(エントリー名簿!G13="","",エントリー名簿!G13)</f>
        <v/>
      </c>
      <c r="H9" s="2" t="str">
        <f>IF(エントリー名簿!H13="","",エントリー名簿!H13)</f>
        <v/>
      </c>
      <c r="I9" s="2" t="str">
        <f>IF(エントリー名簿!I13="","",エントリー名簿!I13)</f>
        <v/>
      </c>
      <c r="J9" s="2" t="str">
        <f>IF(エントリー名簿!J13="","",エントリー名簿!J13)</f>
        <v/>
      </c>
      <c r="K9" s="2" t="str">
        <f>IF(エントリー名簿!K13="","",エントリー名簿!K13)</f>
        <v/>
      </c>
      <c r="L9" s="2" t="str">
        <f>IF(エントリー名簿!L13="","",エントリー名簿!L13)</f>
        <v/>
      </c>
      <c r="M9" s="2" t="str">
        <f>IF($C9="","",エントリー名簿!$G$3)</f>
        <v/>
      </c>
      <c r="N9" s="2" t="str">
        <f>IFERROR(VLOOKUP($M9,学校一覧!$A$2:$E$68,3,0),"")</f>
        <v/>
      </c>
      <c r="O9" s="2" t="str">
        <f>IFERROR(VLOOKUP($M9,学校一覧!$A$2:$E$68,4,0),"")</f>
        <v/>
      </c>
      <c r="P9" s="2" t="str">
        <f>IFERROR(VLOOKUP($M9,学校一覧!$A$2:$E$68,5,0),"")</f>
        <v/>
      </c>
      <c r="Q9" s="2" t="str">
        <f>IF(エントリー名簿!N13="","",エントリー名簿!N13)</f>
        <v/>
      </c>
      <c r="R9" s="2" t="str">
        <f>IF(エントリー名簿!O13="","",エントリー名簿!O13)</f>
        <v/>
      </c>
      <c r="S9" s="2" t="str">
        <f>IF(エントリー名簿!P13="","",エントリー名簿!P13)</f>
        <v/>
      </c>
      <c r="T9" s="2" t="str">
        <f>IF(エントリー名簿!Q13="","",エントリー名簿!Q13)</f>
        <v/>
      </c>
      <c r="U9" s="2" t="str">
        <f>IF(エントリー名簿!R13="","",エントリー名簿!R13)</f>
        <v/>
      </c>
      <c r="V9" s="2" t="str">
        <f>IF(エントリー名簿!S13="","",エントリー名簿!S13)</f>
        <v/>
      </c>
      <c r="W9" s="2" t="str">
        <f>IF(エントリー名簿!T13="","",エントリー名簿!T13)</f>
        <v/>
      </c>
    </row>
    <row r="10" spans="1:23" ht="20.149999999999999" customHeight="1">
      <c r="A10" s="2" t="str">
        <f>IF($C10="","",エントリー名簿!A14)</f>
        <v/>
      </c>
      <c r="B10" s="2" t="str">
        <f>IF($C10="","",エントリー名簿!B14)</f>
        <v/>
      </c>
      <c r="C10" s="2" t="str">
        <f>IF(エントリー名簿!C14="","",エントリー名簿!C14)</f>
        <v/>
      </c>
      <c r="D10" s="2" t="str">
        <f>IF(エントリー名簿!D14="","",エントリー名簿!D14)</f>
        <v/>
      </c>
      <c r="E10" s="2" t="str">
        <f>IF(エントリー名簿!E14="","",エントリー名簿!E14)</f>
        <v/>
      </c>
      <c r="F10" s="2" t="str">
        <f>IF(エントリー名簿!F14="","",エントリー名簿!F14)</f>
        <v/>
      </c>
      <c r="G10" s="2" t="str">
        <f>IF(エントリー名簿!G14="","",エントリー名簿!G14)</f>
        <v/>
      </c>
      <c r="H10" s="2" t="str">
        <f>IF(エントリー名簿!H14="","",エントリー名簿!H14)</f>
        <v/>
      </c>
      <c r="I10" s="2" t="str">
        <f>IF(エントリー名簿!I14="","",エントリー名簿!I14)</f>
        <v/>
      </c>
      <c r="J10" s="2" t="str">
        <f>IF(エントリー名簿!J14="","",エントリー名簿!J14)</f>
        <v/>
      </c>
      <c r="K10" s="2" t="str">
        <f>IF(エントリー名簿!K14="","",エントリー名簿!K14)</f>
        <v/>
      </c>
      <c r="L10" s="2" t="str">
        <f>IF(エントリー名簿!L14="","",エントリー名簿!L14)</f>
        <v/>
      </c>
      <c r="M10" s="2" t="str">
        <f>IF($C10="","",エントリー名簿!$G$3)</f>
        <v/>
      </c>
      <c r="N10" s="2" t="str">
        <f>IFERROR(VLOOKUP($M10,学校一覧!$A$2:$E$68,3,0),"")</f>
        <v/>
      </c>
      <c r="O10" s="2" t="str">
        <f>IFERROR(VLOOKUP($M10,学校一覧!$A$2:$E$68,4,0),"")</f>
        <v/>
      </c>
      <c r="P10" s="2" t="str">
        <f>IFERROR(VLOOKUP($M10,学校一覧!$A$2:$E$68,5,0),"")</f>
        <v/>
      </c>
      <c r="Q10" s="2" t="str">
        <f>IF(エントリー名簿!N14="","",エントリー名簿!N14)</f>
        <v/>
      </c>
      <c r="R10" s="2" t="str">
        <f>IF(エントリー名簿!O14="","",エントリー名簿!O14)</f>
        <v/>
      </c>
      <c r="S10" s="2" t="str">
        <f>IF(エントリー名簿!P14="","",エントリー名簿!P14)</f>
        <v/>
      </c>
      <c r="T10" s="2" t="str">
        <f>IF(エントリー名簿!Q14="","",エントリー名簿!Q14)</f>
        <v/>
      </c>
      <c r="U10" s="2" t="str">
        <f>IF(エントリー名簿!R14="","",エントリー名簿!R14)</f>
        <v/>
      </c>
      <c r="V10" s="2" t="str">
        <f>IF(エントリー名簿!S14="","",エントリー名簿!S14)</f>
        <v/>
      </c>
      <c r="W10" s="2" t="str">
        <f>IF(エントリー名簿!T14="","",エントリー名簿!T14)</f>
        <v/>
      </c>
    </row>
    <row r="11" spans="1:23" ht="20.149999999999999" customHeight="1">
      <c r="A11" s="2" t="str">
        <f>IF($C11="","",エントリー名簿!A15)</f>
        <v/>
      </c>
      <c r="B11" s="2" t="str">
        <f>IF($C11="","",エントリー名簿!B15)</f>
        <v/>
      </c>
      <c r="C11" s="2" t="str">
        <f>IF(エントリー名簿!C15="","",エントリー名簿!C15)</f>
        <v/>
      </c>
      <c r="D11" s="2" t="str">
        <f>IF(エントリー名簿!D15="","",エントリー名簿!D15)</f>
        <v/>
      </c>
      <c r="E11" s="2" t="str">
        <f>IF(エントリー名簿!E15="","",エントリー名簿!E15)</f>
        <v/>
      </c>
      <c r="F11" s="2" t="str">
        <f>IF(エントリー名簿!F15="","",エントリー名簿!F15)</f>
        <v/>
      </c>
      <c r="G11" s="2" t="str">
        <f>IF(エントリー名簿!G15="","",エントリー名簿!G15)</f>
        <v/>
      </c>
      <c r="H11" s="2" t="str">
        <f>IF(エントリー名簿!H15="","",エントリー名簿!H15)</f>
        <v/>
      </c>
      <c r="I11" s="2" t="str">
        <f>IF(エントリー名簿!I15="","",エントリー名簿!I15)</f>
        <v/>
      </c>
      <c r="J11" s="2" t="str">
        <f>IF(エントリー名簿!J15="","",エントリー名簿!J15)</f>
        <v/>
      </c>
      <c r="K11" s="2" t="str">
        <f>IF(エントリー名簿!K15="","",エントリー名簿!K15)</f>
        <v/>
      </c>
      <c r="L11" s="2" t="str">
        <f>IF(エントリー名簿!L15="","",エントリー名簿!L15)</f>
        <v/>
      </c>
      <c r="M11" s="2" t="str">
        <f>IF($C11="","",エントリー名簿!$G$3)</f>
        <v/>
      </c>
      <c r="N11" s="2" t="str">
        <f>IFERROR(VLOOKUP($M11,学校一覧!$A$2:$E$68,3,0),"")</f>
        <v/>
      </c>
      <c r="O11" s="2" t="str">
        <f>IFERROR(VLOOKUP($M11,学校一覧!$A$2:$E$68,4,0),"")</f>
        <v/>
      </c>
      <c r="P11" s="2" t="str">
        <f>IFERROR(VLOOKUP($M11,学校一覧!$A$2:$E$68,5,0),"")</f>
        <v/>
      </c>
      <c r="Q11" s="2" t="str">
        <f>IF(エントリー名簿!N15="","",エントリー名簿!N15)</f>
        <v/>
      </c>
      <c r="R11" s="2" t="str">
        <f>IF(エントリー名簿!O15="","",エントリー名簿!O15)</f>
        <v/>
      </c>
      <c r="S11" s="2" t="str">
        <f>IF(エントリー名簿!P15="","",エントリー名簿!P15)</f>
        <v/>
      </c>
      <c r="T11" s="2" t="str">
        <f>IF(エントリー名簿!Q15="","",エントリー名簿!Q15)</f>
        <v/>
      </c>
      <c r="U11" s="2" t="str">
        <f>IF(エントリー名簿!R15="","",エントリー名簿!R15)</f>
        <v/>
      </c>
      <c r="V11" s="2" t="str">
        <f>IF(エントリー名簿!S15="","",エントリー名簿!S15)</f>
        <v/>
      </c>
      <c r="W11" s="2" t="str">
        <f>IF(エントリー名簿!T15="","",エントリー名簿!T15)</f>
        <v/>
      </c>
    </row>
    <row r="12" spans="1:23" ht="20.149999999999999" customHeight="1">
      <c r="A12" s="2" t="str">
        <f>IF($C12="","",エントリー名簿!A16)</f>
        <v/>
      </c>
      <c r="B12" s="2" t="str">
        <f>IF($C12="","",エントリー名簿!B16)</f>
        <v/>
      </c>
      <c r="C12" s="2" t="str">
        <f>IF(エントリー名簿!C16="","",エントリー名簿!C16)</f>
        <v/>
      </c>
      <c r="D12" s="2" t="str">
        <f>IF(エントリー名簿!D16="","",エントリー名簿!D16)</f>
        <v/>
      </c>
      <c r="E12" s="2" t="str">
        <f>IF(エントリー名簿!E16="","",エントリー名簿!E16)</f>
        <v/>
      </c>
      <c r="F12" s="2" t="str">
        <f>IF(エントリー名簿!F16="","",エントリー名簿!F16)</f>
        <v/>
      </c>
      <c r="G12" s="2" t="str">
        <f>IF(エントリー名簿!G16="","",エントリー名簿!G16)</f>
        <v/>
      </c>
      <c r="H12" s="2" t="str">
        <f>IF(エントリー名簿!H16="","",エントリー名簿!H16)</f>
        <v/>
      </c>
      <c r="I12" s="2" t="str">
        <f>IF(エントリー名簿!I16="","",エントリー名簿!I16)</f>
        <v/>
      </c>
      <c r="J12" s="2" t="str">
        <f>IF(エントリー名簿!J16="","",エントリー名簿!J16)</f>
        <v/>
      </c>
      <c r="K12" s="2" t="str">
        <f>IF(エントリー名簿!K16="","",エントリー名簿!K16)</f>
        <v/>
      </c>
      <c r="L12" s="2" t="str">
        <f>IF(エントリー名簿!L16="","",エントリー名簿!L16)</f>
        <v/>
      </c>
      <c r="M12" s="2" t="str">
        <f>IF($C12="","",エントリー名簿!$G$3)</f>
        <v/>
      </c>
      <c r="N12" s="2" t="str">
        <f>IFERROR(VLOOKUP($M12,学校一覧!$A$2:$E$68,3,0),"")</f>
        <v/>
      </c>
      <c r="O12" s="2" t="str">
        <f>IFERROR(VLOOKUP($M12,学校一覧!$A$2:$E$68,4,0),"")</f>
        <v/>
      </c>
      <c r="P12" s="2" t="str">
        <f>IFERROR(VLOOKUP($M12,学校一覧!$A$2:$E$68,5,0),"")</f>
        <v/>
      </c>
      <c r="Q12" s="2" t="str">
        <f>IF(エントリー名簿!N16="","",エントリー名簿!N16)</f>
        <v/>
      </c>
      <c r="R12" s="2" t="str">
        <f>IF(エントリー名簿!O16="","",エントリー名簿!O16)</f>
        <v/>
      </c>
      <c r="S12" s="2" t="str">
        <f>IF(エントリー名簿!P16="","",エントリー名簿!P16)</f>
        <v/>
      </c>
      <c r="T12" s="2" t="str">
        <f>IF(エントリー名簿!Q16="","",エントリー名簿!Q16)</f>
        <v/>
      </c>
      <c r="U12" s="2" t="str">
        <f>IF(エントリー名簿!R16="","",エントリー名簿!R16)</f>
        <v/>
      </c>
      <c r="V12" s="2" t="str">
        <f>IF(エントリー名簿!S16="","",エントリー名簿!S16)</f>
        <v/>
      </c>
      <c r="W12" s="2" t="str">
        <f>IF(エントリー名簿!T16="","",エントリー名簿!T16)</f>
        <v/>
      </c>
    </row>
    <row r="13" spans="1:23" ht="20.149999999999999" customHeight="1">
      <c r="A13" s="2" t="str">
        <f>IF($C13="","",エントリー名簿!A17)</f>
        <v/>
      </c>
      <c r="B13" s="2" t="str">
        <f>IF($C13="","",エントリー名簿!B17)</f>
        <v/>
      </c>
      <c r="C13" s="2" t="str">
        <f>IF(エントリー名簿!C17="","",エントリー名簿!C17)</f>
        <v/>
      </c>
      <c r="D13" s="2" t="str">
        <f>IF(エントリー名簿!D17="","",エントリー名簿!D17)</f>
        <v/>
      </c>
      <c r="E13" s="2" t="str">
        <f>IF(エントリー名簿!E17="","",エントリー名簿!E17)</f>
        <v/>
      </c>
      <c r="F13" s="2" t="str">
        <f>IF(エントリー名簿!F17="","",エントリー名簿!F17)</f>
        <v/>
      </c>
      <c r="G13" s="2" t="str">
        <f>IF(エントリー名簿!G17="","",エントリー名簿!G17)</f>
        <v/>
      </c>
      <c r="H13" s="2" t="str">
        <f>IF(エントリー名簿!H17="","",エントリー名簿!H17)</f>
        <v/>
      </c>
      <c r="I13" s="2" t="str">
        <f>IF(エントリー名簿!I17="","",エントリー名簿!I17)</f>
        <v/>
      </c>
      <c r="J13" s="2" t="str">
        <f>IF(エントリー名簿!J17="","",エントリー名簿!J17)</f>
        <v/>
      </c>
      <c r="K13" s="2" t="str">
        <f>IF(エントリー名簿!K17="","",エントリー名簿!K17)</f>
        <v/>
      </c>
      <c r="L13" s="2" t="str">
        <f>IF(エントリー名簿!L17="","",エントリー名簿!L17)</f>
        <v/>
      </c>
      <c r="M13" s="2" t="str">
        <f>IF($C13="","",エントリー名簿!$G$3)</f>
        <v/>
      </c>
      <c r="N13" s="2" t="str">
        <f>IFERROR(VLOOKUP($M13,学校一覧!$A$2:$E$68,3,0),"")</f>
        <v/>
      </c>
      <c r="O13" s="2" t="str">
        <f>IFERROR(VLOOKUP($M13,学校一覧!$A$2:$E$68,4,0),"")</f>
        <v/>
      </c>
      <c r="P13" s="2" t="str">
        <f>IFERROR(VLOOKUP($M13,学校一覧!$A$2:$E$68,5,0),"")</f>
        <v/>
      </c>
      <c r="Q13" s="2" t="str">
        <f>IF(エントリー名簿!N17="","",エントリー名簿!N17)</f>
        <v/>
      </c>
      <c r="R13" s="2" t="str">
        <f>IF(エントリー名簿!O17="","",エントリー名簿!O17)</f>
        <v/>
      </c>
      <c r="S13" s="2" t="str">
        <f>IF(エントリー名簿!P17="","",エントリー名簿!P17)</f>
        <v/>
      </c>
      <c r="T13" s="2" t="str">
        <f>IF(エントリー名簿!Q17="","",エントリー名簿!Q17)</f>
        <v/>
      </c>
      <c r="U13" s="2" t="str">
        <f>IF(エントリー名簿!R17="","",エントリー名簿!R17)</f>
        <v/>
      </c>
      <c r="V13" s="2" t="str">
        <f>IF(エントリー名簿!S17="","",エントリー名簿!S17)</f>
        <v/>
      </c>
      <c r="W13" s="2" t="str">
        <f>IF(エントリー名簿!T17="","",エントリー名簿!T17)</f>
        <v/>
      </c>
    </row>
    <row r="14" spans="1:23" ht="20.149999999999999" customHeight="1">
      <c r="A14" s="2" t="str">
        <f>IF($C14="","",エントリー名簿!A18)</f>
        <v/>
      </c>
      <c r="B14" s="2" t="str">
        <f>IF($C14="","",エントリー名簿!B18)</f>
        <v/>
      </c>
      <c r="C14" s="2" t="str">
        <f>IF(エントリー名簿!C18="","",エントリー名簿!C18)</f>
        <v/>
      </c>
      <c r="D14" s="2" t="str">
        <f>IF(エントリー名簿!D18="","",エントリー名簿!D18)</f>
        <v/>
      </c>
      <c r="E14" s="2" t="str">
        <f>IF(エントリー名簿!E18="","",エントリー名簿!E18)</f>
        <v/>
      </c>
      <c r="F14" s="2" t="str">
        <f>IF(エントリー名簿!F18="","",エントリー名簿!F18)</f>
        <v/>
      </c>
      <c r="G14" s="2" t="str">
        <f>IF(エントリー名簿!G18="","",エントリー名簿!G18)</f>
        <v/>
      </c>
      <c r="H14" s="2" t="str">
        <f>IF(エントリー名簿!H18="","",エントリー名簿!H18)</f>
        <v/>
      </c>
      <c r="I14" s="2" t="str">
        <f>IF(エントリー名簿!I18="","",エントリー名簿!I18)</f>
        <v/>
      </c>
      <c r="J14" s="2" t="str">
        <f>IF(エントリー名簿!J18="","",エントリー名簿!J18)</f>
        <v/>
      </c>
      <c r="K14" s="2" t="str">
        <f>IF(エントリー名簿!K18="","",エントリー名簿!K18)</f>
        <v/>
      </c>
      <c r="L14" s="2" t="str">
        <f>IF(エントリー名簿!L18="","",エントリー名簿!L18)</f>
        <v/>
      </c>
      <c r="M14" s="2" t="str">
        <f>IF($C14="","",エントリー名簿!$G$3)</f>
        <v/>
      </c>
      <c r="N14" s="2" t="str">
        <f>IFERROR(VLOOKUP($M14,学校一覧!$A$2:$E$68,3,0),"")</f>
        <v/>
      </c>
      <c r="O14" s="2" t="str">
        <f>IFERROR(VLOOKUP($M14,学校一覧!$A$2:$E$68,4,0),"")</f>
        <v/>
      </c>
      <c r="P14" s="2" t="str">
        <f>IFERROR(VLOOKUP($M14,学校一覧!$A$2:$E$68,5,0),"")</f>
        <v/>
      </c>
      <c r="Q14" s="2" t="str">
        <f>IF(エントリー名簿!N18="","",エントリー名簿!N18)</f>
        <v/>
      </c>
      <c r="R14" s="2" t="str">
        <f>IF(エントリー名簿!O18="","",エントリー名簿!O18)</f>
        <v/>
      </c>
      <c r="S14" s="2" t="str">
        <f>IF(エントリー名簿!P18="","",エントリー名簿!P18)</f>
        <v/>
      </c>
      <c r="T14" s="2" t="str">
        <f>IF(エントリー名簿!Q18="","",エントリー名簿!Q18)</f>
        <v/>
      </c>
      <c r="U14" s="2" t="str">
        <f>IF(エントリー名簿!R18="","",エントリー名簿!R18)</f>
        <v/>
      </c>
      <c r="V14" s="2" t="str">
        <f>IF(エントリー名簿!S18="","",エントリー名簿!S18)</f>
        <v/>
      </c>
      <c r="W14" s="2" t="str">
        <f>IF(エントリー名簿!T18="","",エントリー名簿!T18)</f>
        <v/>
      </c>
    </row>
    <row r="15" spans="1:23" ht="20.149999999999999" customHeight="1">
      <c r="A15" s="2" t="str">
        <f>IF($C15="","",エントリー名簿!A19)</f>
        <v/>
      </c>
      <c r="B15" s="2" t="str">
        <f>IF($C15="","",エントリー名簿!B19)</f>
        <v/>
      </c>
      <c r="C15" s="2" t="str">
        <f>IF(エントリー名簿!C19="","",エントリー名簿!C19)</f>
        <v/>
      </c>
      <c r="D15" s="2" t="str">
        <f>IF(エントリー名簿!D19="","",エントリー名簿!D19)</f>
        <v/>
      </c>
      <c r="E15" s="2" t="str">
        <f>IF(エントリー名簿!E19="","",エントリー名簿!E19)</f>
        <v/>
      </c>
      <c r="F15" s="2" t="str">
        <f>IF(エントリー名簿!F19="","",エントリー名簿!F19)</f>
        <v/>
      </c>
      <c r="G15" s="2" t="str">
        <f>IF(エントリー名簿!G19="","",エントリー名簿!G19)</f>
        <v/>
      </c>
      <c r="H15" s="2" t="str">
        <f>IF(エントリー名簿!H19="","",エントリー名簿!H19)</f>
        <v/>
      </c>
      <c r="I15" s="2" t="str">
        <f>IF(エントリー名簿!I19="","",エントリー名簿!I19)</f>
        <v/>
      </c>
      <c r="J15" s="2" t="str">
        <f>IF(エントリー名簿!J19="","",エントリー名簿!J19)</f>
        <v/>
      </c>
      <c r="K15" s="2" t="str">
        <f>IF(エントリー名簿!K19="","",エントリー名簿!K19)</f>
        <v/>
      </c>
      <c r="L15" s="2" t="str">
        <f>IF(エントリー名簿!L19="","",エントリー名簿!L19)</f>
        <v/>
      </c>
      <c r="M15" s="2" t="str">
        <f>IF($C15="","",エントリー名簿!$G$3)</f>
        <v/>
      </c>
      <c r="N15" s="2" t="str">
        <f>IFERROR(VLOOKUP($M15,学校一覧!$A$2:$E$68,3,0),"")</f>
        <v/>
      </c>
      <c r="O15" s="2" t="str">
        <f>IFERROR(VLOOKUP($M15,学校一覧!$A$2:$E$68,4,0),"")</f>
        <v/>
      </c>
      <c r="P15" s="2" t="str">
        <f>IFERROR(VLOOKUP($M15,学校一覧!$A$2:$E$68,5,0),"")</f>
        <v/>
      </c>
      <c r="Q15" s="2" t="str">
        <f>IF(エントリー名簿!N19="","",エントリー名簿!N19)</f>
        <v/>
      </c>
      <c r="R15" s="2" t="str">
        <f>IF(エントリー名簿!O19="","",エントリー名簿!O19)</f>
        <v/>
      </c>
      <c r="S15" s="2" t="str">
        <f>IF(エントリー名簿!P19="","",エントリー名簿!P19)</f>
        <v/>
      </c>
      <c r="T15" s="2" t="str">
        <f>IF(エントリー名簿!Q19="","",エントリー名簿!Q19)</f>
        <v/>
      </c>
      <c r="U15" s="2" t="str">
        <f>IF(エントリー名簿!R19="","",エントリー名簿!R19)</f>
        <v/>
      </c>
      <c r="V15" s="2" t="str">
        <f>IF(エントリー名簿!S19="","",エントリー名簿!S19)</f>
        <v/>
      </c>
      <c r="W15" s="2" t="str">
        <f>IF(エントリー名簿!T19="","",エントリー名簿!T19)</f>
        <v/>
      </c>
    </row>
    <row r="16" spans="1:23" ht="20.149999999999999" customHeight="1">
      <c r="A16" s="2" t="str">
        <f>IF($C16="","",エントリー名簿!A20)</f>
        <v/>
      </c>
      <c r="B16" s="2" t="str">
        <f>IF($C16="","",エントリー名簿!B20)</f>
        <v/>
      </c>
      <c r="C16" s="2" t="str">
        <f>IF(エントリー名簿!C20="","",エントリー名簿!C20)</f>
        <v/>
      </c>
      <c r="D16" s="2" t="str">
        <f>IF(エントリー名簿!D20="","",エントリー名簿!D20)</f>
        <v/>
      </c>
      <c r="E16" s="2" t="str">
        <f>IF(エントリー名簿!E20="","",エントリー名簿!E20)</f>
        <v/>
      </c>
      <c r="F16" s="2" t="str">
        <f>IF(エントリー名簿!F20="","",エントリー名簿!F20)</f>
        <v/>
      </c>
      <c r="G16" s="2" t="str">
        <f>IF(エントリー名簿!G20="","",エントリー名簿!G20)</f>
        <v/>
      </c>
      <c r="H16" s="2" t="str">
        <f>IF(エントリー名簿!H20="","",エントリー名簿!H20)</f>
        <v/>
      </c>
      <c r="I16" s="2" t="str">
        <f>IF(エントリー名簿!I20="","",エントリー名簿!I20)</f>
        <v/>
      </c>
      <c r="J16" s="2" t="str">
        <f>IF(エントリー名簿!J20="","",エントリー名簿!J20)</f>
        <v/>
      </c>
      <c r="K16" s="2" t="str">
        <f>IF(エントリー名簿!K20="","",エントリー名簿!K20)</f>
        <v/>
      </c>
      <c r="L16" s="2" t="str">
        <f>IF(エントリー名簿!L20="","",エントリー名簿!L20)</f>
        <v/>
      </c>
      <c r="M16" s="2" t="str">
        <f>IF($C16="","",エントリー名簿!$G$3)</f>
        <v/>
      </c>
      <c r="N16" s="2" t="str">
        <f>IFERROR(VLOOKUP($M16,学校一覧!$A$2:$E$68,3,0),"")</f>
        <v/>
      </c>
      <c r="O16" s="2" t="str">
        <f>IFERROR(VLOOKUP($M16,学校一覧!$A$2:$E$68,4,0),"")</f>
        <v/>
      </c>
      <c r="P16" s="2" t="str">
        <f>IFERROR(VLOOKUP($M16,学校一覧!$A$2:$E$68,5,0),"")</f>
        <v/>
      </c>
      <c r="Q16" s="2" t="str">
        <f>IF(エントリー名簿!N20="","",エントリー名簿!N20)</f>
        <v/>
      </c>
      <c r="R16" s="2" t="str">
        <f>IF(エントリー名簿!O20="","",エントリー名簿!O20)</f>
        <v/>
      </c>
      <c r="S16" s="2" t="str">
        <f>IF(エントリー名簿!P20="","",エントリー名簿!P20)</f>
        <v/>
      </c>
      <c r="T16" s="2" t="str">
        <f>IF(エントリー名簿!Q20="","",エントリー名簿!Q20)</f>
        <v/>
      </c>
      <c r="U16" s="2" t="str">
        <f>IF(エントリー名簿!R20="","",エントリー名簿!R20)</f>
        <v/>
      </c>
      <c r="V16" s="2" t="str">
        <f>IF(エントリー名簿!S20="","",エントリー名簿!S20)</f>
        <v/>
      </c>
      <c r="W16" s="2" t="str">
        <f>IF(エントリー名簿!T20="","",エントリー名簿!T20)</f>
        <v/>
      </c>
    </row>
    <row r="17" spans="1:23" ht="20.149999999999999" customHeight="1">
      <c r="A17" s="2" t="str">
        <f>IF($C17="","",エントリー名簿!A21)</f>
        <v/>
      </c>
      <c r="B17" s="2" t="str">
        <f>IF($C17="","",エントリー名簿!B21)</f>
        <v/>
      </c>
      <c r="C17" s="2" t="str">
        <f>IF(エントリー名簿!C21="","",エントリー名簿!C21)</f>
        <v/>
      </c>
      <c r="D17" s="2" t="str">
        <f>IF(エントリー名簿!D21="","",エントリー名簿!D21)</f>
        <v/>
      </c>
      <c r="E17" s="2" t="str">
        <f>IF(エントリー名簿!E21="","",エントリー名簿!E21)</f>
        <v/>
      </c>
      <c r="F17" s="2" t="str">
        <f>IF(エントリー名簿!F21="","",エントリー名簿!F21)</f>
        <v/>
      </c>
      <c r="G17" s="2" t="str">
        <f>IF(エントリー名簿!G21="","",エントリー名簿!G21)</f>
        <v/>
      </c>
      <c r="H17" s="2" t="str">
        <f>IF(エントリー名簿!H21="","",エントリー名簿!H21)</f>
        <v/>
      </c>
      <c r="I17" s="2" t="str">
        <f>IF(エントリー名簿!I21="","",エントリー名簿!I21)</f>
        <v/>
      </c>
      <c r="J17" s="2" t="str">
        <f>IF(エントリー名簿!J21="","",エントリー名簿!J21)</f>
        <v/>
      </c>
      <c r="K17" s="2" t="str">
        <f>IF(エントリー名簿!K21="","",エントリー名簿!K21)</f>
        <v/>
      </c>
      <c r="L17" s="2" t="str">
        <f>IF(エントリー名簿!L21="","",エントリー名簿!L21)</f>
        <v/>
      </c>
      <c r="M17" s="2" t="str">
        <f>IF($C17="","",エントリー名簿!$G$3)</f>
        <v/>
      </c>
      <c r="N17" s="2" t="str">
        <f>IFERROR(VLOOKUP($M17,学校一覧!$A$2:$E$68,3,0),"")</f>
        <v/>
      </c>
      <c r="O17" s="2" t="str">
        <f>IFERROR(VLOOKUP($M17,学校一覧!$A$2:$E$68,4,0),"")</f>
        <v/>
      </c>
      <c r="P17" s="2" t="str">
        <f>IFERROR(VLOOKUP($M17,学校一覧!$A$2:$E$68,5,0),"")</f>
        <v/>
      </c>
      <c r="Q17" s="2" t="str">
        <f>IF(エントリー名簿!N21="","",エントリー名簿!N21)</f>
        <v/>
      </c>
      <c r="R17" s="2" t="str">
        <f>IF(エントリー名簿!O21="","",エントリー名簿!O21)</f>
        <v/>
      </c>
      <c r="S17" s="2" t="str">
        <f>IF(エントリー名簿!P21="","",エントリー名簿!P21)</f>
        <v/>
      </c>
      <c r="T17" s="2" t="str">
        <f>IF(エントリー名簿!Q21="","",エントリー名簿!Q21)</f>
        <v/>
      </c>
      <c r="U17" s="2" t="str">
        <f>IF(エントリー名簿!R21="","",エントリー名簿!R21)</f>
        <v/>
      </c>
      <c r="V17" s="2" t="str">
        <f>IF(エントリー名簿!S21="","",エントリー名簿!S21)</f>
        <v/>
      </c>
      <c r="W17" s="2" t="str">
        <f>IF(エントリー名簿!T21="","",エントリー名簿!T21)</f>
        <v/>
      </c>
    </row>
    <row r="18" spans="1:23" ht="20.149999999999999" customHeight="1">
      <c r="A18" s="2" t="str">
        <f>IF($C18="","",エントリー名簿!A22)</f>
        <v/>
      </c>
      <c r="B18" s="2" t="str">
        <f>IF($C18="","",エントリー名簿!B22)</f>
        <v/>
      </c>
      <c r="C18" s="2" t="str">
        <f>IF(エントリー名簿!C22="","",エントリー名簿!C22)</f>
        <v/>
      </c>
      <c r="D18" s="2" t="str">
        <f>IF(エントリー名簿!D22="","",エントリー名簿!D22)</f>
        <v/>
      </c>
      <c r="E18" s="2" t="str">
        <f>IF(エントリー名簿!E22="","",エントリー名簿!E22)</f>
        <v/>
      </c>
      <c r="F18" s="2" t="str">
        <f>IF(エントリー名簿!F22="","",エントリー名簿!F22)</f>
        <v/>
      </c>
      <c r="G18" s="2" t="str">
        <f>IF(エントリー名簿!G22="","",エントリー名簿!G22)</f>
        <v/>
      </c>
      <c r="H18" s="2" t="str">
        <f>IF(エントリー名簿!H22="","",エントリー名簿!H22)</f>
        <v/>
      </c>
      <c r="I18" s="2" t="str">
        <f>IF(エントリー名簿!I22="","",エントリー名簿!I22)</f>
        <v/>
      </c>
      <c r="J18" s="2" t="str">
        <f>IF(エントリー名簿!J22="","",エントリー名簿!J22)</f>
        <v/>
      </c>
      <c r="K18" s="2" t="str">
        <f>IF(エントリー名簿!K22="","",エントリー名簿!K22)</f>
        <v/>
      </c>
      <c r="L18" s="2" t="str">
        <f>IF(エントリー名簿!L22="","",エントリー名簿!L22)</f>
        <v/>
      </c>
      <c r="M18" s="2" t="str">
        <f>IF($C18="","",エントリー名簿!$G$3)</f>
        <v/>
      </c>
      <c r="N18" s="2" t="str">
        <f>IFERROR(VLOOKUP($M18,学校一覧!$A$2:$E$68,3,0),"")</f>
        <v/>
      </c>
      <c r="O18" s="2" t="str">
        <f>IFERROR(VLOOKUP($M18,学校一覧!$A$2:$E$68,4,0),"")</f>
        <v/>
      </c>
      <c r="P18" s="2" t="str">
        <f>IFERROR(VLOOKUP($M18,学校一覧!$A$2:$E$68,5,0),"")</f>
        <v/>
      </c>
      <c r="Q18" s="2" t="str">
        <f>IF(エントリー名簿!N22="","",エントリー名簿!N22)</f>
        <v/>
      </c>
      <c r="R18" s="2" t="str">
        <f>IF(エントリー名簿!O22="","",エントリー名簿!O22)</f>
        <v/>
      </c>
      <c r="S18" s="2" t="str">
        <f>IF(エントリー名簿!P22="","",エントリー名簿!P22)</f>
        <v/>
      </c>
      <c r="T18" s="2" t="str">
        <f>IF(エントリー名簿!Q22="","",エントリー名簿!Q22)</f>
        <v/>
      </c>
      <c r="U18" s="2" t="str">
        <f>IF(エントリー名簿!R22="","",エントリー名簿!R22)</f>
        <v/>
      </c>
      <c r="V18" s="2" t="str">
        <f>IF(エントリー名簿!S22="","",エントリー名簿!S22)</f>
        <v/>
      </c>
      <c r="W18" s="2" t="str">
        <f>IF(エントリー名簿!T22="","",エントリー名簿!T22)</f>
        <v/>
      </c>
    </row>
    <row r="19" spans="1:23" ht="20.149999999999999" customHeight="1">
      <c r="A19" s="2" t="str">
        <f>IF($C19="","",エントリー名簿!A23)</f>
        <v/>
      </c>
      <c r="B19" s="2" t="str">
        <f>IF($C19="","",エントリー名簿!B23)</f>
        <v/>
      </c>
      <c r="C19" s="2" t="str">
        <f>IF(エントリー名簿!C23="","",エントリー名簿!C23)</f>
        <v/>
      </c>
      <c r="D19" s="2" t="str">
        <f>IF(エントリー名簿!D23="","",エントリー名簿!D23)</f>
        <v/>
      </c>
      <c r="E19" s="2" t="str">
        <f>IF(エントリー名簿!E23="","",エントリー名簿!E23)</f>
        <v/>
      </c>
      <c r="F19" s="2" t="str">
        <f>IF(エントリー名簿!F23="","",エントリー名簿!F23)</f>
        <v/>
      </c>
      <c r="G19" s="2" t="str">
        <f>IF(エントリー名簿!G23="","",エントリー名簿!G23)</f>
        <v/>
      </c>
      <c r="H19" s="2" t="str">
        <f>IF(エントリー名簿!H23="","",エントリー名簿!H23)</f>
        <v/>
      </c>
      <c r="I19" s="2" t="str">
        <f>IF(エントリー名簿!I23="","",エントリー名簿!I23)</f>
        <v/>
      </c>
      <c r="J19" s="2" t="str">
        <f>IF(エントリー名簿!J23="","",エントリー名簿!J23)</f>
        <v/>
      </c>
      <c r="K19" s="2" t="str">
        <f>IF(エントリー名簿!K23="","",エントリー名簿!K23)</f>
        <v/>
      </c>
      <c r="L19" s="2" t="str">
        <f>IF(エントリー名簿!L23="","",エントリー名簿!L23)</f>
        <v/>
      </c>
      <c r="M19" s="2" t="str">
        <f>IF($C19="","",エントリー名簿!$G$3)</f>
        <v/>
      </c>
      <c r="N19" s="2" t="str">
        <f>IFERROR(VLOOKUP($M19,学校一覧!$A$2:$E$68,3,0),"")</f>
        <v/>
      </c>
      <c r="O19" s="2" t="str">
        <f>IFERROR(VLOOKUP($M19,学校一覧!$A$2:$E$68,4,0),"")</f>
        <v/>
      </c>
      <c r="P19" s="2" t="str">
        <f>IFERROR(VLOOKUP($M19,学校一覧!$A$2:$E$68,5,0),"")</f>
        <v/>
      </c>
      <c r="Q19" s="2" t="str">
        <f>IF(エントリー名簿!N23="","",エントリー名簿!N23)</f>
        <v/>
      </c>
      <c r="R19" s="2" t="str">
        <f>IF(エントリー名簿!O23="","",エントリー名簿!O23)</f>
        <v/>
      </c>
      <c r="S19" s="2" t="str">
        <f>IF(エントリー名簿!P23="","",エントリー名簿!P23)</f>
        <v/>
      </c>
      <c r="T19" s="2" t="str">
        <f>IF(エントリー名簿!Q23="","",エントリー名簿!Q23)</f>
        <v/>
      </c>
      <c r="U19" s="2" t="str">
        <f>IF(エントリー名簿!R23="","",エントリー名簿!R23)</f>
        <v/>
      </c>
      <c r="V19" s="2" t="str">
        <f>IF(エントリー名簿!S23="","",エントリー名簿!S23)</f>
        <v/>
      </c>
      <c r="W19" s="2" t="str">
        <f>IF(エントリー名簿!T23="","",エントリー名簿!T23)</f>
        <v/>
      </c>
    </row>
    <row r="20" spans="1:23" ht="20.149999999999999" customHeight="1">
      <c r="A20" s="2" t="str">
        <f>IF($C20="","",エントリー名簿!A24)</f>
        <v/>
      </c>
      <c r="B20" s="2" t="str">
        <f>IF($C20="","",エントリー名簿!B24)</f>
        <v/>
      </c>
      <c r="C20" s="2" t="str">
        <f>IF(エントリー名簿!C24="","",エントリー名簿!C24)</f>
        <v/>
      </c>
      <c r="D20" s="2" t="str">
        <f>IF(エントリー名簿!D24="","",エントリー名簿!D24)</f>
        <v/>
      </c>
      <c r="E20" s="2" t="str">
        <f>IF(エントリー名簿!E24="","",エントリー名簿!E24)</f>
        <v/>
      </c>
      <c r="F20" s="2" t="str">
        <f>IF(エントリー名簿!F24="","",エントリー名簿!F24)</f>
        <v/>
      </c>
      <c r="G20" s="2" t="str">
        <f>IF(エントリー名簿!G24="","",エントリー名簿!G24)</f>
        <v/>
      </c>
      <c r="H20" s="2" t="str">
        <f>IF(エントリー名簿!H24="","",エントリー名簿!H24)</f>
        <v/>
      </c>
      <c r="I20" s="2" t="str">
        <f>IF(エントリー名簿!I24="","",エントリー名簿!I24)</f>
        <v/>
      </c>
      <c r="J20" s="2" t="str">
        <f>IF(エントリー名簿!J24="","",エントリー名簿!J24)</f>
        <v/>
      </c>
      <c r="K20" s="2" t="str">
        <f>IF(エントリー名簿!K24="","",エントリー名簿!K24)</f>
        <v/>
      </c>
      <c r="L20" s="2" t="str">
        <f>IF(エントリー名簿!L24="","",エントリー名簿!L24)</f>
        <v/>
      </c>
      <c r="M20" s="2" t="str">
        <f>IF($C20="","",エントリー名簿!$G$3)</f>
        <v/>
      </c>
      <c r="N20" s="2" t="str">
        <f>IFERROR(VLOOKUP($M20,学校一覧!$A$2:$E$68,3,0),"")</f>
        <v/>
      </c>
      <c r="O20" s="2" t="str">
        <f>IFERROR(VLOOKUP($M20,学校一覧!$A$2:$E$68,4,0),"")</f>
        <v/>
      </c>
      <c r="P20" s="2" t="str">
        <f>IFERROR(VLOOKUP($M20,学校一覧!$A$2:$E$68,5,0),"")</f>
        <v/>
      </c>
      <c r="Q20" s="2" t="str">
        <f>IF(エントリー名簿!N24="","",エントリー名簿!N24)</f>
        <v/>
      </c>
      <c r="R20" s="2" t="str">
        <f>IF(エントリー名簿!O24="","",エントリー名簿!O24)</f>
        <v/>
      </c>
      <c r="S20" s="2" t="str">
        <f>IF(エントリー名簿!P24="","",エントリー名簿!P24)</f>
        <v/>
      </c>
      <c r="T20" s="2" t="str">
        <f>IF(エントリー名簿!Q24="","",エントリー名簿!Q24)</f>
        <v/>
      </c>
      <c r="U20" s="2" t="str">
        <f>IF(エントリー名簿!R24="","",エントリー名簿!R24)</f>
        <v/>
      </c>
      <c r="V20" s="2" t="str">
        <f>IF(エントリー名簿!S24="","",エントリー名簿!S24)</f>
        <v/>
      </c>
      <c r="W20" s="2" t="str">
        <f>IF(エントリー名簿!T24="","",エントリー名簿!T24)</f>
        <v/>
      </c>
    </row>
    <row r="21" spans="1:23" ht="20.149999999999999" customHeight="1">
      <c r="A21" s="2" t="str">
        <f>IF($C21="","",エントリー名簿!A25)</f>
        <v/>
      </c>
      <c r="B21" s="2" t="str">
        <f>IF($C21="","",エントリー名簿!B25)</f>
        <v/>
      </c>
      <c r="C21" s="2" t="str">
        <f>IF(エントリー名簿!C25="","",エントリー名簿!C25)</f>
        <v/>
      </c>
      <c r="D21" s="2" t="str">
        <f>IF(エントリー名簿!D25="","",エントリー名簿!D25)</f>
        <v/>
      </c>
      <c r="E21" s="2" t="str">
        <f>IF(エントリー名簿!E25="","",エントリー名簿!E25)</f>
        <v/>
      </c>
      <c r="F21" s="2" t="str">
        <f>IF(エントリー名簿!F25="","",エントリー名簿!F25)</f>
        <v/>
      </c>
      <c r="G21" s="2" t="str">
        <f>IF(エントリー名簿!G25="","",エントリー名簿!G25)</f>
        <v/>
      </c>
      <c r="H21" s="2" t="str">
        <f>IF(エントリー名簿!H25="","",エントリー名簿!H25)</f>
        <v/>
      </c>
      <c r="I21" s="2" t="str">
        <f>IF(エントリー名簿!I25="","",エントリー名簿!I25)</f>
        <v/>
      </c>
      <c r="J21" s="2" t="str">
        <f>IF(エントリー名簿!J25="","",エントリー名簿!J25)</f>
        <v/>
      </c>
      <c r="K21" s="2" t="str">
        <f>IF(エントリー名簿!K25="","",エントリー名簿!K25)</f>
        <v/>
      </c>
      <c r="L21" s="2" t="str">
        <f>IF(エントリー名簿!L25="","",エントリー名簿!L25)</f>
        <v/>
      </c>
      <c r="M21" s="2" t="str">
        <f>IF($C21="","",エントリー名簿!$G$3)</f>
        <v/>
      </c>
      <c r="N21" s="2" t="str">
        <f>IFERROR(VLOOKUP($M21,学校一覧!$A$2:$E$68,3,0),"")</f>
        <v/>
      </c>
      <c r="O21" s="2" t="str">
        <f>IFERROR(VLOOKUP($M21,学校一覧!$A$2:$E$68,4,0),"")</f>
        <v/>
      </c>
      <c r="P21" s="2" t="str">
        <f>IFERROR(VLOOKUP($M21,学校一覧!$A$2:$E$68,5,0),"")</f>
        <v/>
      </c>
      <c r="Q21" s="2" t="str">
        <f>IF(エントリー名簿!N25="","",エントリー名簿!N25)</f>
        <v/>
      </c>
      <c r="R21" s="2" t="str">
        <f>IF(エントリー名簿!O25="","",エントリー名簿!O25)</f>
        <v/>
      </c>
      <c r="S21" s="2" t="str">
        <f>IF(エントリー名簿!P25="","",エントリー名簿!P25)</f>
        <v/>
      </c>
      <c r="T21" s="2" t="str">
        <f>IF(エントリー名簿!Q25="","",エントリー名簿!Q25)</f>
        <v/>
      </c>
      <c r="U21" s="2" t="str">
        <f>IF(エントリー名簿!R25="","",エントリー名簿!R25)</f>
        <v/>
      </c>
      <c r="V21" s="2" t="str">
        <f>IF(エントリー名簿!S25="","",エントリー名簿!S25)</f>
        <v/>
      </c>
      <c r="W21" s="2" t="str">
        <f>IF(エントリー名簿!T25="","",エントリー名簿!T25)</f>
        <v/>
      </c>
    </row>
    <row r="22" spans="1:23" ht="20.149999999999999" customHeight="1">
      <c r="A22" s="2" t="str">
        <f>IF($C22="","",エントリー名簿!A26)</f>
        <v/>
      </c>
      <c r="B22" s="2" t="str">
        <f>IF($C22="","",エントリー名簿!B26)</f>
        <v/>
      </c>
      <c r="C22" s="2" t="str">
        <f>IF(エントリー名簿!C26="","",エントリー名簿!C26)</f>
        <v/>
      </c>
      <c r="D22" s="2" t="str">
        <f>IF(エントリー名簿!D26="","",エントリー名簿!D26)</f>
        <v/>
      </c>
      <c r="E22" s="2" t="str">
        <f>IF(エントリー名簿!E26="","",エントリー名簿!E26)</f>
        <v/>
      </c>
      <c r="F22" s="2" t="str">
        <f>IF(エントリー名簿!F26="","",エントリー名簿!F26)</f>
        <v/>
      </c>
      <c r="G22" s="2" t="str">
        <f>IF(エントリー名簿!G26="","",エントリー名簿!G26)</f>
        <v/>
      </c>
      <c r="H22" s="2" t="str">
        <f>IF(エントリー名簿!H26="","",エントリー名簿!H26)</f>
        <v/>
      </c>
      <c r="I22" s="2" t="str">
        <f>IF(エントリー名簿!I26="","",エントリー名簿!I26)</f>
        <v/>
      </c>
      <c r="J22" s="2" t="str">
        <f>IF(エントリー名簿!J26="","",エントリー名簿!J26)</f>
        <v/>
      </c>
      <c r="K22" s="2" t="str">
        <f>IF(エントリー名簿!K26="","",エントリー名簿!K26)</f>
        <v/>
      </c>
      <c r="L22" s="2" t="str">
        <f>IF(エントリー名簿!L26="","",エントリー名簿!L26)</f>
        <v/>
      </c>
      <c r="M22" s="2" t="str">
        <f>IF($C22="","",エントリー名簿!$G$3)</f>
        <v/>
      </c>
      <c r="N22" s="2" t="str">
        <f>IFERROR(VLOOKUP($M22,学校一覧!$A$2:$E$68,3,0),"")</f>
        <v/>
      </c>
      <c r="O22" s="2" t="str">
        <f>IFERROR(VLOOKUP($M22,学校一覧!$A$2:$E$68,4,0),"")</f>
        <v/>
      </c>
      <c r="P22" s="2" t="str">
        <f>IFERROR(VLOOKUP($M22,学校一覧!$A$2:$E$68,5,0),"")</f>
        <v/>
      </c>
      <c r="Q22" s="2" t="str">
        <f>IF(エントリー名簿!N26="","",エントリー名簿!N26)</f>
        <v/>
      </c>
      <c r="R22" s="2" t="str">
        <f>IF(エントリー名簿!O26="","",エントリー名簿!O26)</f>
        <v/>
      </c>
      <c r="S22" s="2" t="str">
        <f>IF(エントリー名簿!P26="","",エントリー名簿!P26)</f>
        <v/>
      </c>
      <c r="T22" s="2" t="str">
        <f>IF(エントリー名簿!Q26="","",エントリー名簿!Q26)</f>
        <v/>
      </c>
      <c r="U22" s="2" t="str">
        <f>IF(エントリー名簿!R26="","",エントリー名簿!R26)</f>
        <v/>
      </c>
      <c r="V22" s="2" t="str">
        <f>IF(エントリー名簿!S26="","",エントリー名簿!S26)</f>
        <v/>
      </c>
      <c r="W22" s="2" t="str">
        <f>IF(エントリー名簿!T26="","",エントリー名簿!T26)</f>
        <v/>
      </c>
    </row>
    <row r="23" spans="1:23" ht="20.149999999999999" customHeight="1">
      <c r="A23" s="2" t="str">
        <f>IF($C23="","",エントリー名簿!A27)</f>
        <v/>
      </c>
      <c r="B23" s="2" t="str">
        <f>IF($C23="","",エントリー名簿!B27)</f>
        <v/>
      </c>
      <c r="C23" s="2" t="str">
        <f>IF(エントリー名簿!C27="","",エントリー名簿!C27)</f>
        <v/>
      </c>
      <c r="D23" s="2" t="str">
        <f>IF(エントリー名簿!D27="","",エントリー名簿!D27)</f>
        <v/>
      </c>
      <c r="E23" s="2" t="str">
        <f>IF(エントリー名簿!E27="","",エントリー名簿!E27)</f>
        <v/>
      </c>
      <c r="F23" s="2" t="str">
        <f>IF(エントリー名簿!F27="","",エントリー名簿!F27)</f>
        <v/>
      </c>
      <c r="G23" s="2" t="str">
        <f>IF(エントリー名簿!G27="","",エントリー名簿!G27)</f>
        <v/>
      </c>
      <c r="H23" s="2" t="str">
        <f>IF(エントリー名簿!H27="","",エントリー名簿!H27)</f>
        <v/>
      </c>
      <c r="I23" s="2" t="str">
        <f>IF(エントリー名簿!I27="","",エントリー名簿!I27)</f>
        <v/>
      </c>
      <c r="J23" s="2" t="str">
        <f>IF(エントリー名簿!J27="","",エントリー名簿!J27)</f>
        <v/>
      </c>
      <c r="K23" s="2" t="str">
        <f>IF(エントリー名簿!K27="","",エントリー名簿!K27)</f>
        <v/>
      </c>
      <c r="L23" s="2" t="str">
        <f>IF(エントリー名簿!L27="","",エントリー名簿!L27)</f>
        <v/>
      </c>
      <c r="M23" s="2" t="str">
        <f>IF($C23="","",エントリー名簿!$G$3)</f>
        <v/>
      </c>
      <c r="N23" s="2" t="str">
        <f>IFERROR(VLOOKUP($M23,学校一覧!$A$2:$E$68,3,0),"")</f>
        <v/>
      </c>
      <c r="O23" s="2" t="str">
        <f>IFERROR(VLOOKUP($M23,学校一覧!$A$2:$E$68,4,0),"")</f>
        <v/>
      </c>
      <c r="P23" s="2" t="str">
        <f>IFERROR(VLOOKUP($M23,学校一覧!$A$2:$E$68,5,0),"")</f>
        <v/>
      </c>
      <c r="Q23" s="2" t="str">
        <f>IF(エントリー名簿!N27="","",エントリー名簿!N27)</f>
        <v/>
      </c>
      <c r="R23" s="2" t="str">
        <f>IF(エントリー名簿!O27="","",エントリー名簿!O27)</f>
        <v/>
      </c>
      <c r="S23" s="2" t="str">
        <f>IF(エントリー名簿!P27="","",エントリー名簿!P27)</f>
        <v/>
      </c>
      <c r="T23" s="2" t="str">
        <f>IF(エントリー名簿!Q27="","",エントリー名簿!Q27)</f>
        <v/>
      </c>
      <c r="U23" s="2" t="str">
        <f>IF(エントリー名簿!R27="","",エントリー名簿!R27)</f>
        <v/>
      </c>
      <c r="V23" s="2" t="str">
        <f>IF(エントリー名簿!S27="","",エントリー名簿!S27)</f>
        <v/>
      </c>
      <c r="W23" s="2" t="str">
        <f>IF(エントリー名簿!T27="","",エントリー名簿!T27)</f>
        <v/>
      </c>
    </row>
    <row r="24" spans="1:23" ht="20.149999999999999" customHeight="1">
      <c r="A24" s="2" t="str">
        <f>IF($C24="","",エントリー名簿!A28)</f>
        <v/>
      </c>
      <c r="B24" s="2" t="str">
        <f>IF($C24="","",エントリー名簿!B28)</f>
        <v/>
      </c>
      <c r="C24" s="2" t="str">
        <f>IF(エントリー名簿!C28="","",エントリー名簿!C28)</f>
        <v/>
      </c>
      <c r="D24" s="2" t="str">
        <f>IF(エントリー名簿!D28="","",エントリー名簿!D28)</f>
        <v/>
      </c>
      <c r="E24" s="2" t="str">
        <f>IF(エントリー名簿!E28="","",エントリー名簿!E28)</f>
        <v/>
      </c>
      <c r="F24" s="2" t="str">
        <f>IF(エントリー名簿!F28="","",エントリー名簿!F28)</f>
        <v/>
      </c>
      <c r="G24" s="2" t="str">
        <f>IF(エントリー名簿!G28="","",エントリー名簿!G28)</f>
        <v/>
      </c>
      <c r="H24" s="2" t="str">
        <f>IF(エントリー名簿!H28="","",エントリー名簿!H28)</f>
        <v/>
      </c>
      <c r="I24" s="2" t="str">
        <f>IF(エントリー名簿!I28="","",エントリー名簿!I28)</f>
        <v/>
      </c>
      <c r="J24" s="2" t="str">
        <f>IF(エントリー名簿!J28="","",エントリー名簿!J28)</f>
        <v/>
      </c>
      <c r="K24" s="2" t="str">
        <f>IF(エントリー名簿!K28="","",エントリー名簿!K28)</f>
        <v/>
      </c>
      <c r="L24" s="2" t="str">
        <f>IF(エントリー名簿!L28="","",エントリー名簿!L28)</f>
        <v/>
      </c>
      <c r="M24" s="2" t="str">
        <f>IF($C24="","",エントリー名簿!$G$3)</f>
        <v/>
      </c>
      <c r="N24" s="2" t="str">
        <f>IFERROR(VLOOKUP($M24,学校一覧!$A$2:$E$68,3,0),"")</f>
        <v/>
      </c>
      <c r="O24" s="2" t="str">
        <f>IFERROR(VLOOKUP($M24,学校一覧!$A$2:$E$68,4,0),"")</f>
        <v/>
      </c>
      <c r="P24" s="2" t="str">
        <f>IFERROR(VLOOKUP($M24,学校一覧!$A$2:$E$68,5,0),"")</f>
        <v/>
      </c>
      <c r="Q24" s="2" t="str">
        <f>IF(エントリー名簿!N28="","",エントリー名簿!N28)</f>
        <v/>
      </c>
      <c r="R24" s="2" t="str">
        <f>IF(エントリー名簿!O28="","",エントリー名簿!O28)</f>
        <v/>
      </c>
      <c r="S24" s="2" t="str">
        <f>IF(エントリー名簿!P28="","",エントリー名簿!P28)</f>
        <v/>
      </c>
      <c r="T24" s="2" t="str">
        <f>IF(エントリー名簿!Q28="","",エントリー名簿!Q28)</f>
        <v/>
      </c>
      <c r="U24" s="2" t="str">
        <f>IF(エントリー名簿!R28="","",エントリー名簿!R28)</f>
        <v/>
      </c>
      <c r="V24" s="2" t="str">
        <f>IF(エントリー名簿!S28="","",エントリー名簿!S28)</f>
        <v/>
      </c>
      <c r="W24" s="2" t="str">
        <f>IF(エントリー名簿!T28="","",エントリー名簿!T28)</f>
        <v/>
      </c>
    </row>
    <row r="25" spans="1:23" ht="20.149999999999999" customHeight="1">
      <c r="A25" s="2" t="str">
        <f>IF($C25="","",エントリー名簿!A29)</f>
        <v/>
      </c>
      <c r="B25" s="2" t="str">
        <f>IF($C25="","",エントリー名簿!B29)</f>
        <v/>
      </c>
      <c r="C25" s="2" t="str">
        <f>IF(エントリー名簿!C29="","",エントリー名簿!C29)</f>
        <v/>
      </c>
      <c r="D25" s="2" t="str">
        <f>IF(エントリー名簿!D29="","",エントリー名簿!D29)</f>
        <v/>
      </c>
      <c r="E25" s="2" t="str">
        <f>IF(エントリー名簿!E29="","",エントリー名簿!E29)</f>
        <v/>
      </c>
      <c r="F25" s="2" t="str">
        <f>IF(エントリー名簿!F29="","",エントリー名簿!F29)</f>
        <v/>
      </c>
      <c r="G25" s="2" t="str">
        <f>IF(エントリー名簿!G29="","",エントリー名簿!G29)</f>
        <v/>
      </c>
      <c r="H25" s="2" t="str">
        <f>IF(エントリー名簿!H29="","",エントリー名簿!H29)</f>
        <v/>
      </c>
      <c r="I25" s="2" t="str">
        <f>IF(エントリー名簿!I29="","",エントリー名簿!I29)</f>
        <v/>
      </c>
      <c r="J25" s="2" t="str">
        <f>IF(エントリー名簿!J29="","",エントリー名簿!J29)</f>
        <v/>
      </c>
      <c r="K25" s="2" t="str">
        <f>IF(エントリー名簿!K29="","",エントリー名簿!K29)</f>
        <v/>
      </c>
      <c r="L25" s="2" t="str">
        <f>IF(エントリー名簿!L29="","",エントリー名簿!L29)</f>
        <v/>
      </c>
      <c r="M25" s="2" t="str">
        <f>IF($C25="","",エントリー名簿!$G$3)</f>
        <v/>
      </c>
      <c r="N25" s="2" t="str">
        <f>IFERROR(VLOOKUP($M25,学校一覧!$A$2:$E$68,3,0),"")</f>
        <v/>
      </c>
      <c r="O25" s="2" t="str">
        <f>IFERROR(VLOOKUP($M25,学校一覧!$A$2:$E$68,4,0),"")</f>
        <v/>
      </c>
      <c r="P25" s="2" t="str">
        <f>IFERROR(VLOOKUP($M25,学校一覧!$A$2:$E$68,5,0),"")</f>
        <v/>
      </c>
      <c r="Q25" s="2" t="str">
        <f>IF(エントリー名簿!N29="","",エントリー名簿!N29)</f>
        <v/>
      </c>
      <c r="R25" s="2" t="str">
        <f>IF(エントリー名簿!O29="","",エントリー名簿!O29)</f>
        <v/>
      </c>
      <c r="S25" s="2" t="str">
        <f>IF(エントリー名簿!P29="","",エントリー名簿!P29)</f>
        <v/>
      </c>
      <c r="T25" s="2" t="str">
        <f>IF(エントリー名簿!Q29="","",エントリー名簿!Q29)</f>
        <v/>
      </c>
      <c r="U25" s="2" t="str">
        <f>IF(エントリー名簿!R29="","",エントリー名簿!R29)</f>
        <v/>
      </c>
      <c r="V25" s="2" t="str">
        <f>IF(エントリー名簿!S29="","",エントリー名簿!S29)</f>
        <v/>
      </c>
      <c r="W25" s="2" t="str">
        <f>IF(エントリー名簿!T29="","",エントリー名簿!T29)</f>
        <v/>
      </c>
    </row>
    <row r="26" spans="1:23" ht="20.149999999999999" customHeight="1">
      <c r="A26" s="2" t="str">
        <f>IF($C26="","",エントリー名簿!A30)</f>
        <v/>
      </c>
      <c r="B26" s="2" t="str">
        <f>IF($C26="","",エントリー名簿!B30)</f>
        <v/>
      </c>
      <c r="C26" s="2" t="str">
        <f>IF(エントリー名簿!C30="","",エントリー名簿!C30)</f>
        <v/>
      </c>
      <c r="D26" s="2" t="str">
        <f>IF(エントリー名簿!D30="","",エントリー名簿!D30)</f>
        <v/>
      </c>
      <c r="E26" s="2" t="str">
        <f>IF(エントリー名簿!E30="","",エントリー名簿!E30)</f>
        <v/>
      </c>
      <c r="F26" s="2" t="str">
        <f>IF(エントリー名簿!F30="","",エントリー名簿!F30)</f>
        <v/>
      </c>
      <c r="G26" s="2" t="str">
        <f>IF(エントリー名簿!G30="","",エントリー名簿!G30)</f>
        <v/>
      </c>
      <c r="H26" s="2" t="str">
        <f>IF(エントリー名簿!H30="","",エントリー名簿!H30)</f>
        <v/>
      </c>
      <c r="I26" s="2" t="str">
        <f>IF(エントリー名簿!I30="","",エントリー名簿!I30)</f>
        <v/>
      </c>
      <c r="J26" s="2" t="str">
        <f>IF(エントリー名簿!J30="","",エントリー名簿!J30)</f>
        <v/>
      </c>
      <c r="K26" s="2" t="str">
        <f>IF(エントリー名簿!K30="","",エントリー名簿!K30)</f>
        <v/>
      </c>
      <c r="L26" s="2" t="str">
        <f>IF(エントリー名簿!L30="","",エントリー名簿!L30)</f>
        <v/>
      </c>
      <c r="M26" s="2" t="str">
        <f>IF($C26="","",エントリー名簿!$G$3)</f>
        <v/>
      </c>
      <c r="N26" s="2" t="str">
        <f>IFERROR(VLOOKUP($M26,学校一覧!$A$2:$E$68,3,0),"")</f>
        <v/>
      </c>
      <c r="O26" s="2" t="str">
        <f>IFERROR(VLOOKUP($M26,学校一覧!$A$2:$E$68,4,0),"")</f>
        <v/>
      </c>
      <c r="P26" s="2" t="str">
        <f>IFERROR(VLOOKUP($M26,学校一覧!$A$2:$E$68,5,0),"")</f>
        <v/>
      </c>
      <c r="Q26" s="2" t="str">
        <f>IF(エントリー名簿!N30="","",エントリー名簿!N30)</f>
        <v/>
      </c>
      <c r="R26" s="2" t="str">
        <f>IF(エントリー名簿!O30="","",エントリー名簿!O30)</f>
        <v/>
      </c>
      <c r="S26" s="2" t="str">
        <f>IF(エントリー名簿!P30="","",エントリー名簿!P30)</f>
        <v/>
      </c>
      <c r="T26" s="2" t="str">
        <f>IF(エントリー名簿!Q30="","",エントリー名簿!Q30)</f>
        <v/>
      </c>
      <c r="U26" s="2" t="str">
        <f>IF(エントリー名簿!R30="","",エントリー名簿!R30)</f>
        <v/>
      </c>
      <c r="V26" s="2" t="str">
        <f>IF(エントリー名簿!S30="","",エントリー名簿!S30)</f>
        <v/>
      </c>
      <c r="W26" s="2" t="str">
        <f>IF(エントリー名簿!T30="","",エントリー名簿!T30)</f>
        <v/>
      </c>
    </row>
    <row r="27" spans="1:23" ht="20.149999999999999" customHeight="1">
      <c r="A27" s="2" t="str">
        <f>IF($C27="","",エントリー名簿!A31)</f>
        <v/>
      </c>
      <c r="B27" s="2" t="str">
        <f>IF($C27="","",エントリー名簿!B31)</f>
        <v/>
      </c>
      <c r="C27" s="2" t="str">
        <f>IF(エントリー名簿!C31="","",エントリー名簿!C31)</f>
        <v/>
      </c>
      <c r="D27" s="2" t="str">
        <f>IF(エントリー名簿!D31="","",エントリー名簿!D31)</f>
        <v/>
      </c>
      <c r="E27" s="2" t="str">
        <f>IF(エントリー名簿!E31="","",エントリー名簿!E31)</f>
        <v/>
      </c>
      <c r="F27" s="2" t="str">
        <f>IF(エントリー名簿!F31="","",エントリー名簿!F31)</f>
        <v/>
      </c>
      <c r="G27" s="2" t="str">
        <f>IF(エントリー名簿!G31="","",エントリー名簿!G31)</f>
        <v/>
      </c>
      <c r="H27" s="2" t="str">
        <f>IF(エントリー名簿!H31="","",エントリー名簿!H31)</f>
        <v/>
      </c>
      <c r="I27" s="2" t="str">
        <f>IF(エントリー名簿!I31="","",エントリー名簿!I31)</f>
        <v/>
      </c>
      <c r="J27" s="2" t="str">
        <f>IF(エントリー名簿!J31="","",エントリー名簿!J31)</f>
        <v/>
      </c>
      <c r="K27" s="2" t="str">
        <f>IF(エントリー名簿!K31="","",エントリー名簿!K31)</f>
        <v/>
      </c>
      <c r="L27" s="2" t="str">
        <f>IF(エントリー名簿!L31="","",エントリー名簿!L31)</f>
        <v/>
      </c>
      <c r="M27" s="2" t="str">
        <f>IF($C27="","",エントリー名簿!$G$3)</f>
        <v/>
      </c>
      <c r="N27" s="2" t="str">
        <f>IFERROR(VLOOKUP($M27,学校一覧!$A$2:$E$68,3,0),"")</f>
        <v/>
      </c>
      <c r="O27" s="2" t="str">
        <f>IFERROR(VLOOKUP($M27,学校一覧!$A$2:$E$68,4,0),"")</f>
        <v/>
      </c>
      <c r="P27" s="2" t="str">
        <f>IFERROR(VLOOKUP($M27,学校一覧!$A$2:$E$68,5,0),"")</f>
        <v/>
      </c>
      <c r="Q27" s="2" t="str">
        <f>IF(エントリー名簿!N31="","",エントリー名簿!N31)</f>
        <v/>
      </c>
      <c r="R27" s="2" t="str">
        <f>IF(エントリー名簿!O31="","",エントリー名簿!O31)</f>
        <v/>
      </c>
      <c r="S27" s="2" t="str">
        <f>IF(エントリー名簿!P31="","",エントリー名簿!P31)</f>
        <v/>
      </c>
      <c r="T27" s="2" t="str">
        <f>IF(エントリー名簿!Q31="","",エントリー名簿!Q31)</f>
        <v/>
      </c>
      <c r="U27" s="2" t="str">
        <f>IF(エントリー名簿!R31="","",エントリー名簿!R31)</f>
        <v/>
      </c>
      <c r="V27" s="2" t="str">
        <f>IF(エントリー名簿!S31="","",エントリー名簿!S31)</f>
        <v/>
      </c>
      <c r="W27" s="2" t="str">
        <f>IF(エントリー名簿!T31="","",エントリー名簿!T31)</f>
        <v/>
      </c>
    </row>
    <row r="28" spans="1:23" ht="20.149999999999999" customHeight="1">
      <c r="A28" s="2" t="str">
        <f>IF($C28="","",エントリー名簿!A32)</f>
        <v/>
      </c>
      <c r="B28" s="2" t="str">
        <f>IF($C28="","",エントリー名簿!B32)</f>
        <v/>
      </c>
      <c r="C28" s="2" t="str">
        <f>IF(エントリー名簿!C32="","",エントリー名簿!C32)</f>
        <v/>
      </c>
      <c r="D28" s="2" t="str">
        <f>IF(エントリー名簿!D32="","",エントリー名簿!D32)</f>
        <v/>
      </c>
      <c r="E28" s="2" t="str">
        <f>IF(エントリー名簿!E32="","",エントリー名簿!E32)</f>
        <v/>
      </c>
      <c r="F28" s="2" t="str">
        <f>IF(エントリー名簿!F32="","",エントリー名簿!F32)</f>
        <v/>
      </c>
      <c r="G28" s="2" t="str">
        <f>IF(エントリー名簿!G32="","",エントリー名簿!G32)</f>
        <v/>
      </c>
      <c r="H28" s="2" t="str">
        <f>IF(エントリー名簿!H32="","",エントリー名簿!H32)</f>
        <v/>
      </c>
      <c r="I28" s="2" t="str">
        <f>IF(エントリー名簿!I32="","",エントリー名簿!I32)</f>
        <v/>
      </c>
      <c r="J28" s="2" t="str">
        <f>IF(エントリー名簿!J32="","",エントリー名簿!J32)</f>
        <v/>
      </c>
      <c r="K28" s="2" t="str">
        <f>IF(エントリー名簿!K32="","",エントリー名簿!K32)</f>
        <v/>
      </c>
      <c r="L28" s="2" t="str">
        <f>IF(エントリー名簿!L32="","",エントリー名簿!L32)</f>
        <v/>
      </c>
      <c r="M28" s="2" t="str">
        <f>IF($C28="","",エントリー名簿!$G$3)</f>
        <v/>
      </c>
      <c r="N28" s="2" t="str">
        <f>IFERROR(VLOOKUP($M28,学校一覧!$A$2:$E$68,3,0),"")</f>
        <v/>
      </c>
      <c r="O28" s="2" t="str">
        <f>IFERROR(VLOOKUP($M28,学校一覧!$A$2:$E$68,4,0),"")</f>
        <v/>
      </c>
      <c r="P28" s="2" t="str">
        <f>IFERROR(VLOOKUP($M28,学校一覧!$A$2:$E$68,5,0),"")</f>
        <v/>
      </c>
      <c r="Q28" s="2" t="str">
        <f>IF(エントリー名簿!N32="","",エントリー名簿!N32)</f>
        <v/>
      </c>
      <c r="R28" s="2" t="str">
        <f>IF(エントリー名簿!O32="","",エントリー名簿!O32)</f>
        <v/>
      </c>
      <c r="S28" s="2" t="str">
        <f>IF(エントリー名簿!P32="","",エントリー名簿!P32)</f>
        <v/>
      </c>
      <c r="T28" s="2" t="str">
        <f>IF(エントリー名簿!Q32="","",エントリー名簿!Q32)</f>
        <v/>
      </c>
      <c r="U28" s="2" t="str">
        <f>IF(エントリー名簿!R32="","",エントリー名簿!R32)</f>
        <v/>
      </c>
      <c r="V28" s="2" t="str">
        <f>IF(エントリー名簿!S32="","",エントリー名簿!S32)</f>
        <v/>
      </c>
      <c r="W28" s="2" t="str">
        <f>IF(エントリー名簿!T32="","",エントリー名簿!T32)</f>
        <v/>
      </c>
    </row>
    <row r="29" spans="1:23" ht="20.149999999999999" customHeight="1">
      <c r="A29" s="2" t="str">
        <f>IF($C29="","",エントリー名簿!A33)</f>
        <v/>
      </c>
      <c r="B29" s="2" t="str">
        <f>IF($C29="","",エントリー名簿!B33)</f>
        <v/>
      </c>
      <c r="C29" s="2" t="str">
        <f>IF(エントリー名簿!C33="","",エントリー名簿!C33)</f>
        <v/>
      </c>
      <c r="D29" s="2" t="str">
        <f>IF(エントリー名簿!D33="","",エントリー名簿!D33)</f>
        <v/>
      </c>
      <c r="E29" s="2" t="str">
        <f>IF(エントリー名簿!E33="","",エントリー名簿!E33)</f>
        <v/>
      </c>
      <c r="F29" s="2" t="str">
        <f>IF(エントリー名簿!F33="","",エントリー名簿!F33)</f>
        <v/>
      </c>
      <c r="G29" s="2" t="str">
        <f>IF(エントリー名簿!G33="","",エントリー名簿!G33)</f>
        <v/>
      </c>
      <c r="H29" s="2" t="str">
        <f>IF(エントリー名簿!H33="","",エントリー名簿!H33)</f>
        <v/>
      </c>
      <c r="I29" s="2" t="str">
        <f>IF(エントリー名簿!I33="","",エントリー名簿!I33)</f>
        <v/>
      </c>
      <c r="J29" s="2" t="str">
        <f>IF(エントリー名簿!J33="","",エントリー名簿!J33)</f>
        <v/>
      </c>
      <c r="K29" s="2" t="str">
        <f>IF(エントリー名簿!K33="","",エントリー名簿!K33)</f>
        <v/>
      </c>
      <c r="L29" s="2" t="str">
        <f>IF(エントリー名簿!L33="","",エントリー名簿!L33)</f>
        <v/>
      </c>
      <c r="M29" s="2" t="str">
        <f>IF($C29="","",エントリー名簿!$G$3)</f>
        <v/>
      </c>
      <c r="N29" s="2" t="str">
        <f>IFERROR(VLOOKUP($M29,学校一覧!$A$2:$E$68,3,0),"")</f>
        <v/>
      </c>
      <c r="O29" s="2" t="str">
        <f>IFERROR(VLOOKUP($M29,学校一覧!$A$2:$E$68,4,0),"")</f>
        <v/>
      </c>
      <c r="P29" s="2" t="str">
        <f>IFERROR(VLOOKUP($M29,学校一覧!$A$2:$E$68,5,0),"")</f>
        <v/>
      </c>
      <c r="Q29" s="2" t="str">
        <f>IF(エントリー名簿!N33="","",エントリー名簿!N33)</f>
        <v/>
      </c>
      <c r="R29" s="2" t="str">
        <f>IF(エントリー名簿!O33="","",エントリー名簿!O33)</f>
        <v/>
      </c>
      <c r="S29" s="2" t="str">
        <f>IF(エントリー名簿!P33="","",エントリー名簿!P33)</f>
        <v/>
      </c>
      <c r="T29" s="2" t="str">
        <f>IF(エントリー名簿!Q33="","",エントリー名簿!Q33)</f>
        <v/>
      </c>
      <c r="U29" s="2" t="str">
        <f>IF(エントリー名簿!R33="","",エントリー名簿!R33)</f>
        <v/>
      </c>
      <c r="V29" s="2" t="str">
        <f>IF(エントリー名簿!S33="","",エントリー名簿!S33)</f>
        <v/>
      </c>
      <c r="W29" s="2" t="str">
        <f>IF(エントリー名簿!T33="","",エントリー名簿!T33)</f>
        <v/>
      </c>
    </row>
    <row r="30" spans="1:23" ht="20.149999999999999" customHeight="1">
      <c r="A30" s="2" t="str">
        <f>IF($C30="","",エントリー名簿!A34)</f>
        <v/>
      </c>
      <c r="B30" s="2" t="str">
        <f>IF($C30="","",エントリー名簿!B34)</f>
        <v/>
      </c>
      <c r="C30" s="2" t="str">
        <f>IF(エントリー名簿!C34="","",エントリー名簿!C34)</f>
        <v/>
      </c>
      <c r="D30" s="2" t="str">
        <f>IF(エントリー名簿!D34="","",エントリー名簿!D34)</f>
        <v/>
      </c>
      <c r="E30" s="2" t="str">
        <f>IF(エントリー名簿!E34="","",エントリー名簿!E34)</f>
        <v/>
      </c>
      <c r="F30" s="2" t="str">
        <f>IF(エントリー名簿!F34="","",エントリー名簿!F34)</f>
        <v/>
      </c>
      <c r="G30" s="2" t="str">
        <f>IF(エントリー名簿!G34="","",エントリー名簿!G34)</f>
        <v/>
      </c>
      <c r="H30" s="2" t="str">
        <f>IF(エントリー名簿!H34="","",エントリー名簿!H34)</f>
        <v/>
      </c>
      <c r="I30" s="2" t="str">
        <f>IF(エントリー名簿!I34="","",エントリー名簿!I34)</f>
        <v/>
      </c>
      <c r="J30" s="2" t="str">
        <f>IF(エントリー名簿!J34="","",エントリー名簿!J34)</f>
        <v/>
      </c>
      <c r="K30" s="2" t="str">
        <f>IF(エントリー名簿!K34="","",エントリー名簿!K34)</f>
        <v/>
      </c>
      <c r="L30" s="2" t="str">
        <f>IF(エントリー名簿!L34="","",エントリー名簿!L34)</f>
        <v/>
      </c>
      <c r="M30" s="2" t="str">
        <f>IF($C30="","",エントリー名簿!$G$3)</f>
        <v/>
      </c>
      <c r="N30" s="2" t="str">
        <f>IFERROR(VLOOKUP($M30,学校一覧!$A$2:$E$68,3,0),"")</f>
        <v/>
      </c>
      <c r="O30" s="2" t="str">
        <f>IFERROR(VLOOKUP($M30,学校一覧!$A$2:$E$68,4,0),"")</f>
        <v/>
      </c>
      <c r="P30" s="2" t="str">
        <f>IFERROR(VLOOKUP($M30,学校一覧!$A$2:$E$68,5,0),"")</f>
        <v/>
      </c>
      <c r="Q30" s="2" t="str">
        <f>IF(エントリー名簿!N34="","",エントリー名簿!N34)</f>
        <v/>
      </c>
      <c r="R30" s="2" t="str">
        <f>IF(エントリー名簿!O34="","",エントリー名簿!O34)</f>
        <v/>
      </c>
      <c r="S30" s="2" t="str">
        <f>IF(エントリー名簿!P34="","",エントリー名簿!P34)</f>
        <v/>
      </c>
      <c r="T30" s="2" t="str">
        <f>IF(エントリー名簿!Q34="","",エントリー名簿!Q34)</f>
        <v/>
      </c>
      <c r="U30" s="2" t="str">
        <f>IF(エントリー名簿!R34="","",エントリー名簿!R34)</f>
        <v/>
      </c>
      <c r="V30" s="2" t="str">
        <f>IF(エントリー名簿!S34="","",エントリー名簿!S34)</f>
        <v/>
      </c>
      <c r="W30" s="2" t="str">
        <f>IF(エントリー名簿!T34="","",エントリー名簿!T34)</f>
        <v/>
      </c>
    </row>
    <row r="31" spans="1:23" ht="20.149999999999999" customHeight="1">
      <c r="A31" s="2" t="str">
        <f>IF($C31="","",エントリー名簿!A35)</f>
        <v/>
      </c>
      <c r="B31" s="2" t="str">
        <f>IF($C31="","",エントリー名簿!B35)</f>
        <v/>
      </c>
      <c r="C31" s="2" t="str">
        <f>IF(エントリー名簿!C35="","",エントリー名簿!C35)</f>
        <v/>
      </c>
      <c r="D31" s="2" t="str">
        <f>IF(エントリー名簿!D35="","",エントリー名簿!D35)</f>
        <v/>
      </c>
      <c r="E31" s="2" t="str">
        <f>IF(エントリー名簿!E35="","",エントリー名簿!E35)</f>
        <v/>
      </c>
      <c r="F31" s="2" t="str">
        <f>IF(エントリー名簿!F35="","",エントリー名簿!F35)</f>
        <v/>
      </c>
      <c r="G31" s="2" t="str">
        <f>IF(エントリー名簿!G35="","",エントリー名簿!G35)</f>
        <v/>
      </c>
      <c r="H31" s="2" t="str">
        <f>IF(エントリー名簿!H35="","",エントリー名簿!H35)</f>
        <v/>
      </c>
      <c r="I31" s="2" t="str">
        <f>IF(エントリー名簿!I35="","",エントリー名簿!I35)</f>
        <v/>
      </c>
      <c r="J31" s="2" t="str">
        <f>IF(エントリー名簿!J35="","",エントリー名簿!J35)</f>
        <v/>
      </c>
      <c r="K31" s="2" t="str">
        <f>IF(エントリー名簿!K35="","",エントリー名簿!K35)</f>
        <v/>
      </c>
      <c r="L31" s="2" t="str">
        <f>IF(エントリー名簿!L35="","",エントリー名簿!L35)</f>
        <v/>
      </c>
      <c r="M31" s="2" t="str">
        <f>IF($C31="","",エントリー名簿!$G$3)</f>
        <v/>
      </c>
      <c r="N31" s="2" t="str">
        <f>IFERROR(VLOOKUP($M31,学校一覧!$A$2:$E$68,3,0),"")</f>
        <v/>
      </c>
      <c r="O31" s="2" t="str">
        <f>IFERROR(VLOOKUP($M31,学校一覧!$A$2:$E$68,4,0),"")</f>
        <v/>
      </c>
      <c r="P31" s="2" t="str">
        <f>IFERROR(VLOOKUP($M31,学校一覧!$A$2:$E$68,5,0),"")</f>
        <v/>
      </c>
      <c r="Q31" s="2" t="str">
        <f>IF(エントリー名簿!N35="","",エントリー名簿!N35)</f>
        <v/>
      </c>
      <c r="R31" s="2" t="str">
        <f>IF(エントリー名簿!O35="","",エントリー名簿!O35)</f>
        <v/>
      </c>
      <c r="S31" s="2" t="str">
        <f>IF(エントリー名簿!P35="","",エントリー名簿!P35)</f>
        <v/>
      </c>
      <c r="T31" s="2" t="str">
        <f>IF(エントリー名簿!Q35="","",エントリー名簿!Q35)</f>
        <v/>
      </c>
      <c r="U31" s="2" t="str">
        <f>IF(エントリー名簿!R35="","",エントリー名簿!R35)</f>
        <v/>
      </c>
      <c r="V31" s="2" t="str">
        <f>IF(エントリー名簿!S35="","",エントリー名簿!S35)</f>
        <v/>
      </c>
      <c r="W31" s="2" t="str">
        <f>IF(エントリー名簿!T35="","",エントリー名簿!T35)</f>
        <v/>
      </c>
    </row>
    <row r="32" spans="1:23" ht="20.149999999999999" customHeight="1">
      <c r="A32" s="2" t="str">
        <f>IF($C32="","",エントリー名簿!A36)</f>
        <v/>
      </c>
      <c r="B32" s="2" t="str">
        <f>IF($C32="","",エントリー名簿!B36)</f>
        <v/>
      </c>
      <c r="C32" s="2" t="str">
        <f>IF(エントリー名簿!C36="","",エントリー名簿!C36)</f>
        <v/>
      </c>
      <c r="D32" s="2" t="str">
        <f>IF(エントリー名簿!D36="","",エントリー名簿!D36)</f>
        <v/>
      </c>
      <c r="E32" s="2" t="str">
        <f>IF(エントリー名簿!E36="","",エントリー名簿!E36)</f>
        <v/>
      </c>
      <c r="F32" s="2" t="str">
        <f>IF(エントリー名簿!F36="","",エントリー名簿!F36)</f>
        <v/>
      </c>
      <c r="G32" s="2" t="str">
        <f>IF(エントリー名簿!G36="","",エントリー名簿!G36)</f>
        <v/>
      </c>
      <c r="H32" s="2" t="str">
        <f>IF(エントリー名簿!H36="","",エントリー名簿!H36)</f>
        <v/>
      </c>
      <c r="I32" s="2" t="str">
        <f>IF(エントリー名簿!I36="","",エントリー名簿!I36)</f>
        <v/>
      </c>
      <c r="J32" s="2" t="str">
        <f>IF(エントリー名簿!J36="","",エントリー名簿!J36)</f>
        <v/>
      </c>
      <c r="K32" s="2" t="str">
        <f>IF(エントリー名簿!K36="","",エントリー名簿!K36)</f>
        <v/>
      </c>
      <c r="L32" s="2" t="str">
        <f>IF(エントリー名簿!L36="","",エントリー名簿!L36)</f>
        <v/>
      </c>
      <c r="M32" s="2" t="str">
        <f>IF($C32="","",エントリー名簿!$G$3)</f>
        <v/>
      </c>
      <c r="N32" s="2" t="str">
        <f>IFERROR(VLOOKUP($M32,学校一覧!$A$2:$E$68,3,0),"")</f>
        <v/>
      </c>
      <c r="O32" s="2" t="str">
        <f>IFERROR(VLOOKUP($M32,学校一覧!$A$2:$E$68,4,0),"")</f>
        <v/>
      </c>
      <c r="P32" s="2" t="str">
        <f>IFERROR(VLOOKUP($M32,学校一覧!$A$2:$E$68,5,0),"")</f>
        <v/>
      </c>
      <c r="Q32" s="2" t="str">
        <f>IF(エントリー名簿!N36="","",エントリー名簿!N36)</f>
        <v/>
      </c>
      <c r="R32" s="2" t="str">
        <f>IF(エントリー名簿!O36="","",エントリー名簿!O36)</f>
        <v/>
      </c>
      <c r="S32" s="2" t="str">
        <f>IF(エントリー名簿!P36="","",エントリー名簿!P36)</f>
        <v/>
      </c>
      <c r="T32" s="2" t="str">
        <f>IF(エントリー名簿!Q36="","",エントリー名簿!Q36)</f>
        <v/>
      </c>
      <c r="U32" s="2" t="str">
        <f>IF(エントリー名簿!R36="","",エントリー名簿!R36)</f>
        <v/>
      </c>
      <c r="V32" s="2" t="str">
        <f>IF(エントリー名簿!S36="","",エントリー名簿!S36)</f>
        <v/>
      </c>
      <c r="W32" s="2" t="str">
        <f>IF(エントリー名簿!T36="","",エントリー名簿!T36)</f>
        <v/>
      </c>
    </row>
    <row r="33" spans="1:23" ht="20.149999999999999" customHeight="1">
      <c r="A33" s="2" t="str">
        <f>IF($C33="","",エントリー名簿!A37)</f>
        <v/>
      </c>
      <c r="B33" s="2" t="str">
        <f>IF($C33="","",エントリー名簿!B37)</f>
        <v/>
      </c>
      <c r="C33" s="2" t="str">
        <f>IF(エントリー名簿!C37="","",エントリー名簿!C37)</f>
        <v/>
      </c>
      <c r="D33" s="2" t="str">
        <f>IF(エントリー名簿!D37="","",エントリー名簿!D37)</f>
        <v/>
      </c>
      <c r="E33" s="2" t="str">
        <f>IF(エントリー名簿!E37="","",エントリー名簿!E37)</f>
        <v/>
      </c>
      <c r="F33" s="2" t="str">
        <f>IF(エントリー名簿!F37="","",エントリー名簿!F37)</f>
        <v/>
      </c>
      <c r="G33" s="2" t="str">
        <f>IF(エントリー名簿!G37="","",エントリー名簿!G37)</f>
        <v/>
      </c>
      <c r="H33" s="2" t="str">
        <f>IF(エントリー名簿!H37="","",エントリー名簿!H37)</f>
        <v/>
      </c>
      <c r="I33" s="2" t="str">
        <f>IF(エントリー名簿!I37="","",エントリー名簿!I37)</f>
        <v/>
      </c>
      <c r="J33" s="2" t="str">
        <f>IF(エントリー名簿!J37="","",エントリー名簿!J37)</f>
        <v/>
      </c>
      <c r="K33" s="2" t="str">
        <f>IF(エントリー名簿!K37="","",エントリー名簿!K37)</f>
        <v/>
      </c>
      <c r="L33" s="2" t="str">
        <f>IF(エントリー名簿!L37="","",エントリー名簿!L37)</f>
        <v/>
      </c>
      <c r="M33" s="2" t="str">
        <f>IF($C33="","",エントリー名簿!$G$3)</f>
        <v/>
      </c>
      <c r="N33" s="2" t="str">
        <f>IFERROR(VLOOKUP($M33,学校一覧!$A$2:$E$68,3,0),"")</f>
        <v/>
      </c>
      <c r="O33" s="2" t="str">
        <f>IFERROR(VLOOKUP($M33,学校一覧!$A$2:$E$68,4,0),"")</f>
        <v/>
      </c>
      <c r="P33" s="2" t="str">
        <f>IFERROR(VLOOKUP($M33,学校一覧!$A$2:$E$68,5,0),"")</f>
        <v/>
      </c>
      <c r="Q33" s="2" t="str">
        <f>IF(エントリー名簿!N37="","",エントリー名簿!N37)</f>
        <v/>
      </c>
      <c r="R33" s="2" t="str">
        <f>IF(エントリー名簿!O37="","",エントリー名簿!O37)</f>
        <v/>
      </c>
      <c r="S33" s="2" t="str">
        <f>IF(エントリー名簿!P37="","",エントリー名簿!P37)</f>
        <v/>
      </c>
      <c r="T33" s="2" t="str">
        <f>IF(エントリー名簿!Q37="","",エントリー名簿!Q37)</f>
        <v/>
      </c>
      <c r="U33" s="2" t="str">
        <f>IF(エントリー名簿!R37="","",エントリー名簿!R37)</f>
        <v/>
      </c>
      <c r="V33" s="2" t="str">
        <f>IF(エントリー名簿!S37="","",エントリー名簿!S37)</f>
        <v/>
      </c>
      <c r="W33" s="2" t="str">
        <f>IF(エントリー名簿!T37="","",エントリー名簿!T37)</f>
        <v/>
      </c>
    </row>
    <row r="34" spans="1:23" ht="20.149999999999999" customHeight="1">
      <c r="A34" s="2" t="str">
        <f>IF($C34="","",エントリー名簿!A38)</f>
        <v/>
      </c>
      <c r="B34" s="2" t="str">
        <f>IF($C34="","",エントリー名簿!B38)</f>
        <v/>
      </c>
      <c r="C34" s="2" t="str">
        <f>IF(エントリー名簿!C38="","",エントリー名簿!C38)</f>
        <v/>
      </c>
      <c r="D34" s="2" t="str">
        <f>IF(エントリー名簿!D38="","",エントリー名簿!D38)</f>
        <v/>
      </c>
      <c r="E34" s="2" t="str">
        <f>IF(エントリー名簿!E38="","",エントリー名簿!E38)</f>
        <v/>
      </c>
      <c r="F34" s="2" t="str">
        <f>IF(エントリー名簿!F38="","",エントリー名簿!F38)</f>
        <v/>
      </c>
      <c r="G34" s="2" t="str">
        <f>IF(エントリー名簿!G38="","",エントリー名簿!G38)</f>
        <v/>
      </c>
      <c r="H34" s="2" t="str">
        <f>IF(エントリー名簿!H38="","",エントリー名簿!H38)</f>
        <v/>
      </c>
      <c r="I34" s="2" t="str">
        <f>IF(エントリー名簿!I38="","",エントリー名簿!I38)</f>
        <v/>
      </c>
      <c r="J34" s="2" t="str">
        <f>IF(エントリー名簿!J38="","",エントリー名簿!J38)</f>
        <v/>
      </c>
      <c r="K34" s="2" t="str">
        <f>IF(エントリー名簿!K38="","",エントリー名簿!K38)</f>
        <v/>
      </c>
      <c r="L34" s="2" t="str">
        <f>IF(エントリー名簿!L38="","",エントリー名簿!L38)</f>
        <v/>
      </c>
      <c r="M34" s="2" t="str">
        <f>IF($C34="","",エントリー名簿!$G$3)</f>
        <v/>
      </c>
      <c r="N34" s="2" t="str">
        <f>IFERROR(VLOOKUP($M34,学校一覧!$A$2:$E$68,3,0),"")</f>
        <v/>
      </c>
      <c r="O34" s="2" t="str">
        <f>IFERROR(VLOOKUP($M34,学校一覧!$A$2:$E$68,4,0),"")</f>
        <v/>
      </c>
      <c r="P34" s="2" t="str">
        <f>IFERROR(VLOOKUP($M34,学校一覧!$A$2:$E$68,5,0),"")</f>
        <v/>
      </c>
      <c r="Q34" s="2" t="str">
        <f>IF(エントリー名簿!N38="","",エントリー名簿!N38)</f>
        <v/>
      </c>
      <c r="R34" s="2" t="str">
        <f>IF(エントリー名簿!O38="","",エントリー名簿!O38)</f>
        <v/>
      </c>
      <c r="S34" s="2" t="str">
        <f>IF(エントリー名簿!P38="","",エントリー名簿!P38)</f>
        <v/>
      </c>
      <c r="T34" s="2" t="str">
        <f>IF(エントリー名簿!Q38="","",エントリー名簿!Q38)</f>
        <v/>
      </c>
      <c r="U34" s="2" t="str">
        <f>IF(エントリー名簿!R38="","",エントリー名簿!R38)</f>
        <v/>
      </c>
      <c r="V34" s="2" t="str">
        <f>IF(エントリー名簿!S38="","",エントリー名簿!S38)</f>
        <v/>
      </c>
      <c r="W34" s="2" t="str">
        <f>IF(エントリー名簿!T38="","",エントリー名簿!T38)</f>
        <v/>
      </c>
    </row>
    <row r="35" spans="1:23" ht="20.149999999999999" customHeight="1">
      <c r="A35" s="2" t="str">
        <f>IF($C35="","",エントリー名簿!A39)</f>
        <v/>
      </c>
      <c r="B35" s="2" t="str">
        <f>IF($C35="","",エントリー名簿!B39)</f>
        <v/>
      </c>
      <c r="C35" s="2" t="str">
        <f>IF(エントリー名簿!C39="","",エントリー名簿!C39)</f>
        <v/>
      </c>
      <c r="D35" s="2" t="str">
        <f>IF(エントリー名簿!D39="","",エントリー名簿!D39)</f>
        <v/>
      </c>
      <c r="E35" s="2" t="str">
        <f>IF(エントリー名簿!E39="","",エントリー名簿!E39)</f>
        <v/>
      </c>
      <c r="F35" s="2" t="str">
        <f>IF(エントリー名簿!F39="","",エントリー名簿!F39)</f>
        <v/>
      </c>
      <c r="G35" s="2" t="str">
        <f>IF(エントリー名簿!G39="","",エントリー名簿!G39)</f>
        <v/>
      </c>
      <c r="H35" s="2" t="str">
        <f>IF(エントリー名簿!H39="","",エントリー名簿!H39)</f>
        <v/>
      </c>
      <c r="I35" s="2" t="str">
        <f>IF(エントリー名簿!I39="","",エントリー名簿!I39)</f>
        <v/>
      </c>
      <c r="J35" s="2" t="str">
        <f>IF(エントリー名簿!J39="","",エントリー名簿!J39)</f>
        <v/>
      </c>
      <c r="K35" s="2" t="str">
        <f>IF(エントリー名簿!K39="","",エントリー名簿!K39)</f>
        <v/>
      </c>
      <c r="L35" s="2" t="str">
        <f>IF(エントリー名簿!L39="","",エントリー名簿!L39)</f>
        <v/>
      </c>
      <c r="M35" s="2" t="str">
        <f>IF($C35="","",エントリー名簿!$G$3)</f>
        <v/>
      </c>
      <c r="N35" s="2" t="str">
        <f>IFERROR(VLOOKUP($M35,学校一覧!$A$2:$E$68,3,0),"")</f>
        <v/>
      </c>
      <c r="O35" s="2" t="str">
        <f>IFERROR(VLOOKUP($M35,学校一覧!$A$2:$E$68,4,0),"")</f>
        <v/>
      </c>
      <c r="P35" s="2" t="str">
        <f>IFERROR(VLOOKUP($M35,学校一覧!$A$2:$E$68,5,0),"")</f>
        <v/>
      </c>
      <c r="Q35" s="2" t="str">
        <f>IF(エントリー名簿!N39="","",エントリー名簿!N39)</f>
        <v/>
      </c>
      <c r="R35" s="2" t="str">
        <f>IF(エントリー名簿!O39="","",エントリー名簿!O39)</f>
        <v/>
      </c>
      <c r="S35" s="2" t="str">
        <f>IF(エントリー名簿!P39="","",エントリー名簿!P39)</f>
        <v/>
      </c>
      <c r="T35" s="2" t="str">
        <f>IF(エントリー名簿!Q39="","",エントリー名簿!Q39)</f>
        <v/>
      </c>
      <c r="U35" s="2" t="str">
        <f>IF(エントリー名簿!R39="","",エントリー名簿!R39)</f>
        <v/>
      </c>
      <c r="V35" s="2" t="str">
        <f>IF(エントリー名簿!S39="","",エントリー名簿!S39)</f>
        <v/>
      </c>
      <c r="W35" s="2" t="str">
        <f>IF(エントリー名簿!T39="","",エントリー名簿!T39)</f>
        <v/>
      </c>
    </row>
    <row r="36" spans="1:23" ht="20.149999999999999" customHeight="1">
      <c r="A36" s="2" t="str">
        <f>IF($C36="","",エントリー名簿!A40)</f>
        <v/>
      </c>
      <c r="B36" s="2" t="str">
        <f>IF($C36="","",エントリー名簿!B40)</f>
        <v/>
      </c>
      <c r="C36" s="2" t="str">
        <f>IF(エントリー名簿!C40="","",エントリー名簿!C40)</f>
        <v/>
      </c>
      <c r="D36" s="2" t="str">
        <f>IF(エントリー名簿!D40="","",エントリー名簿!D40)</f>
        <v/>
      </c>
      <c r="E36" s="2" t="str">
        <f>IF(エントリー名簿!E40="","",エントリー名簿!E40)</f>
        <v/>
      </c>
      <c r="F36" s="2" t="str">
        <f>IF(エントリー名簿!F40="","",エントリー名簿!F40)</f>
        <v/>
      </c>
      <c r="G36" s="2" t="str">
        <f>IF(エントリー名簿!G40="","",エントリー名簿!G40)</f>
        <v/>
      </c>
      <c r="H36" s="2" t="str">
        <f>IF(エントリー名簿!H40="","",エントリー名簿!H40)</f>
        <v/>
      </c>
      <c r="I36" s="2" t="str">
        <f>IF(エントリー名簿!I40="","",エントリー名簿!I40)</f>
        <v/>
      </c>
      <c r="J36" s="2" t="str">
        <f>IF(エントリー名簿!J40="","",エントリー名簿!J40)</f>
        <v/>
      </c>
      <c r="K36" s="2" t="str">
        <f>IF(エントリー名簿!K40="","",エントリー名簿!K40)</f>
        <v/>
      </c>
      <c r="L36" s="2" t="str">
        <f>IF(エントリー名簿!L40="","",エントリー名簿!L40)</f>
        <v/>
      </c>
      <c r="M36" s="2" t="str">
        <f>IF($C36="","",エントリー名簿!$G$3)</f>
        <v/>
      </c>
      <c r="N36" s="2" t="str">
        <f>IFERROR(VLOOKUP($M36,学校一覧!$A$2:$E$68,3,0),"")</f>
        <v/>
      </c>
      <c r="O36" s="2" t="str">
        <f>IFERROR(VLOOKUP($M36,学校一覧!$A$2:$E$68,4,0),"")</f>
        <v/>
      </c>
      <c r="P36" s="2" t="str">
        <f>IFERROR(VLOOKUP($M36,学校一覧!$A$2:$E$68,5,0),"")</f>
        <v/>
      </c>
      <c r="Q36" s="2" t="str">
        <f>IF(エントリー名簿!N40="","",エントリー名簿!N40)</f>
        <v/>
      </c>
      <c r="R36" s="2" t="str">
        <f>IF(エントリー名簿!O40="","",エントリー名簿!O40)</f>
        <v/>
      </c>
      <c r="S36" s="2" t="str">
        <f>IF(エントリー名簿!P40="","",エントリー名簿!P40)</f>
        <v/>
      </c>
      <c r="T36" s="2" t="str">
        <f>IF(エントリー名簿!Q40="","",エントリー名簿!Q40)</f>
        <v/>
      </c>
      <c r="U36" s="2" t="str">
        <f>IF(エントリー名簿!R40="","",エントリー名簿!R40)</f>
        <v/>
      </c>
      <c r="V36" s="2" t="str">
        <f>IF(エントリー名簿!S40="","",エントリー名簿!S40)</f>
        <v/>
      </c>
      <c r="W36" s="2" t="str">
        <f>IF(エントリー名簿!T40="","",エントリー名簿!T40)</f>
        <v/>
      </c>
    </row>
    <row r="37" spans="1:23" ht="20.149999999999999" customHeight="1">
      <c r="A37" s="2" t="str">
        <f>IF($C37="","",エントリー名簿!A41)</f>
        <v/>
      </c>
      <c r="B37" s="2" t="str">
        <f>IF($C37="","",エントリー名簿!B41)</f>
        <v/>
      </c>
      <c r="C37" s="2" t="str">
        <f>IF(エントリー名簿!C41="","",エントリー名簿!C41)</f>
        <v/>
      </c>
      <c r="D37" s="2" t="str">
        <f>IF(エントリー名簿!D41="","",エントリー名簿!D41)</f>
        <v/>
      </c>
      <c r="E37" s="2" t="str">
        <f>IF(エントリー名簿!E41="","",エントリー名簿!E41)</f>
        <v/>
      </c>
      <c r="F37" s="2" t="str">
        <f>IF(エントリー名簿!F41="","",エントリー名簿!F41)</f>
        <v/>
      </c>
      <c r="G37" s="2" t="str">
        <f>IF(エントリー名簿!G41="","",エントリー名簿!G41)</f>
        <v/>
      </c>
      <c r="H37" s="2" t="str">
        <f>IF(エントリー名簿!H41="","",エントリー名簿!H41)</f>
        <v/>
      </c>
      <c r="I37" s="2" t="str">
        <f>IF(エントリー名簿!I41="","",エントリー名簿!I41)</f>
        <v/>
      </c>
      <c r="J37" s="2" t="str">
        <f>IF(エントリー名簿!J41="","",エントリー名簿!J41)</f>
        <v/>
      </c>
      <c r="K37" s="2" t="str">
        <f>IF(エントリー名簿!K41="","",エントリー名簿!K41)</f>
        <v/>
      </c>
      <c r="L37" s="2" t="str">
        <f>IF(エントリー名簿!L41="","",エントリー名簿!L41)</f>
        <v/>
      </c>
      <c r="M37" s="2" t="str">
        <f>IF($C37="","",エントリー名簿!$G$3)</f>
        <v/>
      </c>
      <c r="N37" s="2" t="str">
        <f>IFERROR(VLOOKUP($M37,学校一覧!$A$2:$E$68,3,0),"")</f>
        <v/>
      </c>
      <c r="O37" s="2" t="str">
        <f>IFERROR(VLOOKUP($M37,学校一覧!$A$2:$E$68,4,0),"")</f>
        <v/>
      </c>
      <c r="P37" s="2" t="str">
        <f>IFERROR(VLOOKUP($M37,学校一覧!$A$2:$E$68,5,0),"")</f>
        <v/>
      </c>
      <c r="Q37" s="2" t="str">
        <f>IF(エントリー名簿!N41="","",エントリー名簿!N41)</f>
        <v/>
      </c>
      <c r="R37" s="2" t="str">
        <f>IF(エントリー名簿!O41="","",エントリー名簿!O41)</f>
        <v/>
      </c>
      <c r="S37" s="2" t="str">
        <f>IF(エントリー名簿!P41="","",エントリー名簿!P41)</f>
        <v/>
      </c>
      <c r="T37" s="2" t="str">
        <f>IF(エントリー名簿!Q41="","",エントリー名簿!Q41)</f>
        <v/>
      </c>
      <c r="U37" s="2" t="str">
        <f>IF(エントリー名簿!R41="","",エントリー名簿!R41)</f>
        <v/>
      </c>
      <c r="V37" s="2" t="str">
        <f>IF(エントリー名簿!S41="","",エントリー名簿!S41)</f>
        <v/>
      </c>
      <c r="W37" s="2" t="str">
        <f>IF(エントリー名簿!T41="","",エントリー名簿!T41)</f>
        <v/>
      </c>
    </row>
    <row r="38" spans="1:23" ht="20.149999999999999" customHeight="1">
      <c r="A38" s="2" t="str">
        <f>IF($C38="","",エントリー名簿!A42)</f>
        <v/>
      </c>
      <c r="B38" s="2" t="str">
        <f>IF($C38="","",エントリー名簿!B42)</f>
        <v/>
      </c>
      <c r="C38" s="2" t="str">
        <f>IF(エントリー名簿!C42="","",エントリー名簿!C42)</f>
        <v/>
      </c>
      <c r="D38" s="2" t="str">
        <f>IF(エントリー名簿!D42="","",エントリー名簿!D42)</f>
        <v/>
      </c>
      <c r="E38" s="2" t="str">
        <f>IF(エントリー名簿!E42="","",エントリー名簿!E42)</f>
        <v/>
      </c>
      <c r="F38" s="2" t="str">
        <f>IF(エントリー名簿!F42="","",エントリー名簿!F42)</f>
        <v/>
      </c>
      <c r="G38" s="2" t="str">
        <f>IF(エントリー名簿!G42="","",エントリー名簿!G42)</f>
        <v/>
      </c>
      <c r="H38" s="2" t="str">
        <f>IF(エントリー名簿!H42="","",エントリー名簿!H42)</f>
        <v/>
      </c>
      <c r="I38" s="2" t="str">
        <f>IF(エントリー名簿!I42="","",エントリー名簿!I42)</f>
        <v/>
      </c>
      <c r="J38" s="2" t="str">
        <f>IF(エントリー名簿!J42="","",エントリー名簿!J42)</f>
        <v/>
      </c>
      <c r="K38" s="2" t="str">
        <f>IF(エントリー名簿!K42="","",エントリー名簿!K42)</f>
        <v/>
      </c>
      <c r="L38" s="2" t="str">
        <f>IF(エントリー名簿!L42="","",エントリー名簿!L42)</f>
        <v/>
      </c>
      <c r="M38" s="2" t="str">
        <f>IF($C38="","",エントリー名簿!$G$3)</f>
        <v/>
      </c>
      <c r="N38" s="2" t="str">
        <f>IFERROR(VLOOKUP($M38,学校一覧!$A$2:$E$68,3,0),"")</f>
        <v/>
      </c>
      <c r="O38" s="2" t="str">
        <f>IFERROR(VLOOKUP($M38,学校一覧!$A$2:$E$68,4,0),"")</f>
        <v/>
      </c>
      <c r="P38" s="2" t="str">
        <f>IFERROR(VLOOKUP($M38,学校一覧!$A$2:$E$68,5,0),"")</f>
        <v/>
      </c>
      <c r="Q38" s="2" t="str">
        <f>IF(エントリー名簿!N42="","",エントリー名簿!N42)</f>
        <v/>
      </c>
      <c r="R38" s="2" t="str">
        <f>IF(エントリー名簿!O42="","",エントリー名簿!O42)</f>
        <v/>
      </c>
      <c r="S38" s="2" t="str">
        <f>IF(エントリー名簿!P42="","",エントリー名簿!P42)</f>
        <v/>
      </c>
      <c r="T38" s="2" t="str">
        <f>IF(エントリー名簿!Q42="","",エントリー名簿!Q42)</f>
        <v/>
      </c>
      <c r="U38" s="2" t="str">
        <f>IF(エントリー名簿!R42="","",エントリー名簿!R42)</f>
        <v/>
      </c>
      <c r="V38" s="2" t="str">
        <f>IF(エントリー名簿!S42="","",エントリー名簿!S42)</f>
        <v/>
      </c>
      <c r="W38" s="2" t="str">
        <f>IF(エントリー名簿!T42="","",エントリー名簿!T42)</f>
        <v/>
      </c>
    </row>
    <row r="39" spans="1:23" ht="20.149999999999999" customHeight="1">
      <c r="A39" s="2" t="str">
        <f>IF($C39="","",エントリー名簿!A43)</f>
        <v/>
      </c>
      <c r="B39" s="2" t="str">
        <f>IF($C39="","",エントリー名簿!B43)</f>
        <v/>
      </c>
      <c r="C39" s="2" t="str">
        <f>IF(エントリー名簿!C43="","",エントリー名簿!C43)</f>
        <v/>
      </c>
      <c r="D39" s="2" t="str">
        <f>IF(エントリー名簿!D43="","",エントリー名簿!D43)</f>
        <v/>
      </c>
      <c r="E39" s="2" t="str">
        <f>IF(エントリー名簿!E43="","",エントリー名簿!E43)</f>
        <v/>
      </c>
      <c r="F39" s="2" t="str">
        <f>IF(エントリー名簿!F43="","",エントリー名簿!F43)</f>
        <v/>
      </c>
      <c r="G39" s="2" t="str">
        <f>IF(エントリー名簿!G43="","",エントリー名簿!G43)</f>
        <v/>
      </c>
      <c r="H39" s="2" t="str">
        <f>IF(エントリー名簿!H43="","",エントリー名簿!H43)</f>
        <v/>
      </c>
      <c r="I39" s="2" t="str">
        <f>IF(エントリー名簿!I43="","",エントリー名簿!I43)</f>
        <v/>
      </c>
      <c r="J39" s="2" t="str">
        <f>IF(エントリー名簿!J43="","",エントリー名簿!J43)</f>
        <v/>
      </c>
      <c r="K39" s="2" t="str">
        <f>IF(エントリー名簿!K43="","",エントリー名簿!K43)</f>
        <v/>
      </c>
      <c r="L39" s="2" t="str">
        <f>IF(エントリー名簿!L43="","",エントリー名簿!L43)</f>
        <v/>
      </c>
      <c r="M39" s="2" t="str">
        <f>IF($C39="","",エントリー名簿!$G$3)</f>
        <v/>
      </c>
      <c r="N39" s="2" t="str">
        <f>IFERROR(VLOOKUP($M39,学校一覧!$A$2:$E$68,3,0),"")</f>
        <v/>
      </c>
      <c r="O39" s="2" t="str">
        <f>IFERROR(VLOOKUP($M39,学校一覧!$A$2:$E$68,4,0),"")</f>
        <v/>
      </c>
      <c r="P39" s="2" t="str">
        <f>IFERROR(VLOOKUP($M39,学校一覧!$A$2:$E$68,5,0),"")</f>
        <v/>
      </c>
      <c r="Q39" s="2" t="str">
        <f>IF(エントリー名簿!N43="","",エントリー名簿!N43)</f>
        <v/>
      </c>
      <c r="R39" s="2" t="str">
        <f>IF(エントリー名簿!O43="","",エントリー名簿!O43)</f>
        <v/>
      </c>
      <c r="S39" s="2" t="str">
        <f>IF(エントリー名簿!P43="","",エントリー名簿!P43)</f>
        <v/>
      </c>
      <c r="T39" s="2" t="str">
        <f>IF(エントリー名簿!Q43="","",エントリー名簿!Q43)</f>
        <v/>
      </c>
      <c r="U39" s="2" t="str">
        <f>IF(エントリー名簿!R43="","",エントリー名簿!R43)</f>
        <v/>
      </c>
      <c r="V39" s="2" t="str">
        <f>IF(エントリー名簿!S43="","",エントリー名簿!S43)</f>
        <v/>
      </c>
      <c r="W39" s="2" t="str">
        <f>IF(エントリー名簿!T43="","",エントリー名簿!T43)</f>
        <v/>
      </c>
    </row>
    <row r="40" spans="1:23" ht="20.149999999999999" customHeight="1">
      <c r="A40" s="2" t="str">
        <f>IF($C40="","",エントリー名簿!A44)</f>
        <v/>
      </c>
      <c r="B40" s="2" t="str">
        <f>IF($C40="","",エントリー名簿!B44)</f>
        <v/>
      </c>
      <c r="C40" s="2" t="str">
        <f>IF(エントリー名簿!C44="","",エントリー名簿!C44)</f>
        <v/>
      </c>
      <c r="D40" s="2" t="str">
        <f>IF(エントリー名簿!D44="","",エントリー名簿!D44)</f>
        <v/>
      </c>
      <c r="E40" s="2" t="str">
        <f>IF(エントリー名簿!E44="","",エントリー名簿!E44)</f>
        <v/>
      </c>
      <c r="F40" s="2" t="str">
        <f>IF(エントリー名簿!F44="","",エントリー名簿!F44)</f>
        <v/>
      </c>
      <c r="G40" s="2" t="str">
        <f>IF(エントリー名簿!G44="","",エントリー名簿!G44)</f>
        <v/>
      </c>
      <c r="H40" s="2" t="str">
        <f>IF(エントリー名簿!H44="","",エントリー名簿!H44)</f>
        <v/>
      </c>
      <c r="I40" s="2" t="str">
        <f>IF(エントリー名簿!I44="","",エントリー名簿!I44)</f>
        <v/>
      </c>
      <c r="J40" s="2" t="str">
        <f>IF(エントリー名簿!J44="","",エントリー名簿!J44)</f>
        <v/>
      </c>
      <c r="K40" s="2" t="str">
        <f>IF(エントリー名簿!K44="","",エントリー名簿!K44)</f>
        <v/>
      </c>
      <c r="L40" s="2" t="str">
        <f>IF(エントリー名簿!L44="","",エントリー名簿!L44)</f>
        <v/>
      </c>
      <c r="M40" s="2" t="str">
        <f>IF($C40="","",エントリー名簿!$G$3)</f>
        <v/>
      </c>
      <c r="N40" s="2" t="str">
        <f>IFERROR(VLOOKUP($M40,学校一覧!$A$2:$E$68,3,0),"")</f>
        <v/>
      </c>
      <c r="O40" s="2" t="str">
        <f>IFERROR(VLOOKUP($M40,学校一覧!$A$2:$E$68,4,0),"")</f>
        <v/>
      </c>
      <c r="P40" s="2" t="str">
        <f>IFERROR(VLOOKUP($M40,学校一覧!$A$2:$E$68,5,0),"")</f>
        <v/>
      </c>
      <c r="Q40" s="2" t="str">
        <f>IF(エントリー名簿!N44="","",エントリー名簿!N44)</f>
        <v/>
      </c>
      <c r="R40" s="2" t="str">
        <f>IF(エントリー名簿!O44="","",エントリー名簿!O44)</f>
        <v/>
      </c>
      <c r="S40" s="2" t="str">
        <f>IF(エントリー名簿!P44="","",エントリー名簿!P44)</f>
        <v/>
      </c>
      <c r="T40" s="2" t="str">
        <f>IF(エントリー名簿!Q44="","",エントリー名簿!Q44)</f>
        <v/>
      </c>
      <c r="U40" s="2" t="str">
        <f>IF(エントリー名簿!R44="","",エントリー名簿!R44)</f>
        <v/>
      </c>
      <c r="V40" s="2" t="str">
        <f>IF(エントリー名簿!S44="","",エントリー名簿!S44)</f>
        <v/>
      </c>
      <c r="W40" s="2" t="str">
        <f>IF(エントリー名簿!T44="","",エントリー名簿!T44)</f>
        <v/>
      </c>
    </row>
    <row r="41" spans="1:23" ht="20.149999999999999" customHeight="1">
      <c r="A41" s="2" t="str">
        <f>IF($C41="","",エントリー名簿!A45)</f>
        <v/>
      </c>
      <c r="B41" s="2" t="str">
        <f>IF($C41="","",エントリー名簿!B45)</f>
        <v/>
      </c>
      <c r="C41" s="2" t="str">
        <f>IF(エントリー名簿!C45="","",エントリー名簿!C45)</f>
        <v/>
      </c>
      <c r="D41" s="2" t="str">
        <f>IF(エントリー名簿!D45="","",エントリー名簿!D45)</f>
        <v/>
      </c>
      <c r="E41" s="2" t="str">
        <f>IF(エントリー名簿!E45="","",エントリー名簿!E45)</f>
        <v/>
      </c>
      <c r="F41" s="2" t="str">
        <f>IF(エントリー名簿!F45="","",エントリー名簿!F45)</f>
        <v/>
      </c>
      <c r="G41" s="2" t="str">
        <f>IF(エントリー名簿!G45="","",エントリー名簿!G45)</f>
        <v/>
      </c>
      <c r="H41" s="2" t="str">
        <f>IF(エントリー名簿!H45="","",エントリー名簿!H45)</f>
        <v/>
      </c>
      <c r="I41" s="2" t="str">
        <f>IF(エントリー名簿!I45="","",エントリー名簿!I45)</f>
        <v/>
      </c>
      <c r="J41" s="2" t="str">
        <f>IF(エントリー名簿!J45="","",エントリー名簿!J45)</f>
        <v/>
      </c>
      <c r="K41" s="2" t="str">
        <f>IF(エントリー名簿!K45="","",エントリー名簿!K45)</f>
        <v/>
      </c>
      <c r="L41" s="2" t="str">
        <f>IF(エントリー名簿!L45="","",エントリー名簿!L45)</f>
        <v/>
      </c>
      <c r="M41" s="2" t="str">
        <f>IF($C41="","",エントリー名簿!$G$3)</f>
        <v/>
      </c>
      <c r="N41" s="2" t="str">
        <f>IFERROR(VLOOKUP($M41,学校一覧!$A$2:$E$68,3,0),"")</f>
        <v/>
      </c>
      <c r="O41" s="2" t="str">
        <f>IFERROR(VLOOKUP($M41,学校一覧!$A$2:$E$68,4,0),"")</f>
        <v/>
      </c>
      <c r="P41" s="2" t="str">
        <f>IFERROR(VLOOKUP($M41,学校一覧!$A$2:$E$68,5,0),"")</f>
        <v/>
      </c>
      <c r="Q41" s="2" t="str">
        <f>IF(エントリー名簿!N45="","",エントリー名簿!N45)</f>
        <v/>
      </c>
      <c r="R41" s="2" t="str">
        <f>IF(エントリー名簿!O45="","",エントリー名簿!O45)</f>
        <v/>
      </c>
      <c r="S41" s="2" t="str">
        <f>IF(エントリー名簿!P45="","",エントリー名簿!P45)</f>
        <v/>
      </c>
      <c r="T41" s="2" t="str">
        <f>IF(エントリー名簿!Q45="","",エントリー名簿!Q45)</f>
        <v/>
      </c>
      <c r="U41" s="2" t="str">
        <f>IF(エントリー名簿!R45="","",エントリー名簿!R45)</f>
        <v/>
      </c>
      <c r="V41" s="2" t="str">
        <f>IF(エントリー名簿!S45="","",エントリー名簿!S45)</f>
        <v/>
      </c>
      <c r="W41" s="2" t="str">
        <f>IF(エントリー名簿!T45="","",エントリー名簿!T45)</f>
        <v/>
      </c>
    </row>
    <row r="42" spans="1:23" ht="20.149999999999999" customHeight="1">
      <c r="A42" s="2" t="str">
        <f>IF($C42="","",エントリー名簿!A46)</f>
        <v/>
      </c>
      <c r="B42" s="2" t="str">
        <f>IF($C42="","",エントリー名簿!B46)</f>
        <v/>
      </c>
      <c r="C42" s="2" t="str">
        <f>IF(エントリー名簿!C46="","",エントリー名簿!C46)</f>
        <v/>
      </c>
      <c r="D42" s="2" t="str">
        <f>IF(エントリー名簿!D46="","",エントリー名簿!D46)</f>
        <v/>
      </c>
      <c r="E42" s="2" t="str">
        <f>IF(エントリー名簿!E46="","",エントリー名簿!E46)</f>
        <v/>
      </c>
      <c r="F42" s="2" t="str">
        <f>IF(エントリー名簿!F46="","",エントリー名簿!F46)</f>
        <v/>
      </c>
      <c r="G42" s="2" t="str">
        <f>IF(エントリー名簿!G46="","",エントリー名簿!G46)</f>
        <v/>
      </c>
      <c r="H42" s="2" t="str">
        <f>IF(エントリー名簿!H46="","",エントリー名簿!H46)</f>
        <v/>
      </c>
      <c r="I42" s="2" t="str">
        <f>IF(エントリー名簿!I46="","",エントリー名簿!I46)</f>
        <v/>
      </c>
      <c r="J42" s="2" t="str">
        <f>IF(エントリー名簿!J46="","",エントリー名簿!J46)</f>
        <v/>
      </c>
      <c r="K42" s="2" t="str">
        <f>IF(エントリー名簿!K46="","",エントリー名簿!K46)</f>
        <v/>
      </c>
      <c r="L42" s="2" t="str">
        <f>IF(エントリー名簿!L46="","",エントリー名簿!L46)</f>
        <v/>
      </c>
      <c r="M42" s="2" t="str">
        <f>IF($C42="","",エントリー名簿!$G$3)</f>
        <v/>
      </c>
      <c r="N42" s="2" t="str">
        <f>IFERROR(VLOOKUP($M42,学校一覧!$A$2:$E$68,3,0),"")</f>
        <v/>
      </c>
      <c r="O42" s="2" t="str">
        <f>IFERROR(VLOOKUP($M42,学校一覧!$A$2:$E$68,4,0),"")</f>
        <v/>
      </c>
      <c r="P42" s="2" t="str">
        <f>IFERROR(VLOOKUP($M42,学校一覧!$A$2:$E$68,5,0),"")</f>
        <v/>
      </c>
      <c r="Q42" s="2" t="str">
        <f>IF(エントリー名簿!N46="","",エントリー名簿!N46)</f>
        <v/>
      </c>
      <c r="R42" s="2" t="str">
        <f>IF(エントリー名簿!O46="","",エントリー名簿!O46)</f>
        <v/>
      </c>
      <c r="S42" s="2" t="str">
        <f>IF(エントリー名簿!P46="","",エントリー名簿!P46)</f>
        <v/>
      </c>
      <c r="T42" s="2" t="str">
        <f>IF(エントリー名簿!Q46="","",エントリー名簿!Q46)</f>
        <v/>
      </c>
      <c r="U42" s="2" t="str">
        <f>IF(エントリー名簿!R46="","",エントリー名簿!R46)</f>
        <v/>
      </c>
      <c r="V42" s="2" t="str">
        <f>IF(エントリー名簿!S46="","",エントリー名簿!S46)</f>
        <v/>
      </c>
      <c r="W42" s="2" t="str">
        <f>IF(エントリー名簿!T46="","",エントリー名簿!T46)</f>
        <v/>
      </c>
    </row>
    <row r="43" spans="1:23" ht="20.149999999999999" customHeight="1">
      <c r="A43" s="2" t="str">
        <f>IF($C43="","",エントリー名簿!A47)</f>
        <v/>
      </c>
      <c r="B43" s="2" t="str">
        <f>IF($C43="","",エントリー名簿!B47)</f>
        <v/>
      </c>
      <c r="C43" s="2" t="str">
        <f>IF(エントリー名簿!C47="","",エントリー名簿!C47)</f>
        <v/>
      </c>
      <c r="D43" s="2" t="str">
        <f>IF(エントリー名簿!D47="","",エントリー名簿!D47)</f>
        <v/>
      </c>
      <c r="E43" s="2" t="str">
        <f>IF(エントリー名簿!E47="","",エントリー名簿!E47)</f>
        <v/>
      </c>
      <c r="F43" s="2" t="str">
        <f>IF(エントリー名簿!F47="","",エントリー名簿!F47)</f>
        <v/>
      </c>
      <c r="G43" s="2" t="str">
        <f>IF(エントリー名簿!G47="","",エントリー名簿!G47)</f>
        <v/>
      </c>
      <c r="H43" s="2" t="str">
        <f>IF(エントリー名簿!H47="","",エントリー名簿!H47)</f>
        <v/>
      </c>
      <c r="I43" s="2" t="str">
        <f>IF(エントリー名簿!I47="","",エントリー名簿!I47)</f>
        <v/>
      </c>
      <c r="J43" s="2" t="str">
        <f>IF(エントリー名簿!J47="","",エントリー名簿!J47)</f>
        <v/>
      </c>
      <c r="K43" s="2" t="str">
        <f>IF(エントリー名簿!K47="","",エントリー名簿!K47)</f>
        <v/>
      </c>
      <c r="L43" s="2" t="str">
        <f>IF(エントリー名簿!L47="","",エントリー名簿!L47)</f>
        <v/>
      </c>
      <c r="M43" s="2" t="str">
        <f>IF($C43="","",エントリー名簿!$G$3)</f>
        <v/>
      </c>
      <c r="N43" s="2" t="str">
        <f>IFERROR(VLOOKUP($M43,学校一覧!$A$2:$E$68,3,0),"")</f>
        <v/>
      </c>
      <c r="O43" s="2" t="str">
        <f>IFERROR(VLOOKUP($M43,学校一覧!$A$2:$E$68,4,0),"")</f>
        <v/>
      </c>
      <c r="P43" s="2" t="str">
        <f>IFERROR(VLOOKUP($M43,学校一覧!$A$2:$E$68,5,0),"")</f>
        <v/>
      </c>
      <c r="Q43" s="2" t="str">
        <f>IF(エントリー名簿!N47="","",エントリー名簿!N47)</f>
        <v/>
      </c>
      <c r="R43" s="2" t="str">
        <f>IF(エントリー名簿!O47="","",エントリー名簿!O47)</f>
        <v/>
      </c>
      <c r="S43" s="2" t="str">
        <f>IF(エントリー名簿!P47="","",エントリー名簿!P47)</f>
        <v/>
      </c>
      <c r="T43" s="2" t="str">
        <f>IF(エントリー名簿!Q47="","",エントリー名簿!Q47)</f>
        <v/>
      </c>
      <c r="U43" s="2" t="str">
        <f>IF(エントリー名簿!R47="","",エントリー名簿!R47)</f>
        <v/>
      </c>
      <c r="V43" s="2" t="str">
        <f>IF(エントリー名簿!S47="","",エントリー名簿!S47)</f>
        <v/>
      </c>
      <c r="W43" s="2" t="str">
        <f>IF(エントリー名簿!T47="","",エントリー名簿!T47)</f>
        <v/>
      </c>
    </row>
    <row r="44" spans="1:23" ht="20.149999999999999" customHeight="1">
      <c r="A44" s="2" t="str">
        <f>IF($C44="","",エントリー名簿!A48)</f>
        <v/>
      </c>
      <c r="B44" s="2" t="str">
        <f>IF($C44="","",エントリー名簿!B48)</f>
        <v/>
      </c>
      <c r="C44" s="2" t="str">
        <f>IF(エントリー名簿!C48="","",エントリー名簿!C48)</f>
        <v/>
      </c>
      <c r="D44" s="2" t="str">
        <f>IF(エントリー名簿!D48="","",エントリー名簿!D48)</f>
        <v/>
      </c>
      <c r="E44" s="2" t="str">
        <f>IF(エントリー名簿!E48="","",エントリー名簿!E48)</f>
        <v/>
      </c>
      <c r="F44" s="2" t="str">
        <f>IF(エントリー名簿!F48="","",エントリー名簿!F48)</f>
        <v/>
      </c>
      <c r="G44" s="2" t="str">
        <f>IF(エントリー名簿!G48="","",エントリー名簿!G48)</f>
        <v/>
      </c>
      <c r="H44" s="2" t="str">
        <f>IF(エントリー名簿!H48="","",エントリー名簿!H48)</f>
        <v/>
      </c>
      <c r="I44" s="2" t="str">
        <f>IF(エントリー名簿!I48="","",エントリー名簿!I48)</f>
        <v/>
      </c>
      <c r="J44" s="2" t="str">
        <f>IF(エントリー名簿!J48="","",エントリー名簿!J48)</f>
        <v/>
      </c>
      <c r="K44" s="2" t="str">
        <f>IF(エントリー名簿!K48="","",エントリー名簿!K48)</f>
        <v/>
      </c>
      <c r="L44" s="2" t="str">
        <f>IF(エントリー名簿!L48="","",エントリー名簿!L48)</f>
        <v/>
      </c>
      <c r="M44" s="2" t="str">
        <f>IF($C44="","",エントリー名簿!$G$3)</f>
        <v/>
      </c>
      <c r="N44" s="2" t="str">
        <f>IFERROR(VLOOKUP($M44,学校一覧!$A$2:$E$68,3,0),"")</f>
        <v/>
      </c>
      <c r="O44" s="2" t="str">
        <f>IFERROR(VLOOKUP($M44,学校一覧!$A$2:$E$68,4,0),"")</f>
        <v/>
      </c>
      <c r="P44" s="2" t="str">
        <f>IFERROR(VLOOKUP($M44,学校一覧!$A$2:$E$68,5,0),"")</f>
        <v/>
      </c>
      <c r="Q44" s="2" t="str">
        <f>IF(エントリー名簿!N48="","",エントリー名簿!N48)</f>
        <v/>
      </c>
      <c r="R44" s="2" t="str">
        <f>IF(エントリー名簿!O48="","",エントリー名簿!O48)</f>
        <v/>
      </c>
      <c r="S44" s="2" t="str">
        <f>IF(エントリー名簿!P48="","",エントリー名簿!P48)</f>
        <v/>
      </c>
      <c r="T44" s="2" t="str">
        <f>IF(エントリー名簿!Q48="","",エントリー名簿!Q48)</f>
        <v/>
      </c>
      <c r="U44" s="2" t="str">
        <f>IF(エントリー名簿!R48="","",エントリー名簿!R48)</f>
        <v/>
      </c>
      <c r="V44" s="2" t="str">
        <f>IF(エントリー名簿!S48="","",エントリー名簿!S48)</f>
        <v/>
      </c>
      <c r="W44" s="2" t="str">
        <f>IF(エントリー名簿!T48="","",エントリー名簿!T48)</f>
        <v/>
      </c>
    </row>
    <row r="45" spans="1:23" ht="20.149999999999999" customHeight="1">
      <c r="A45" s="2" t="str">
        <f>IF($C45="","",エントリー名簿!A49)</f>
        <v/>
      </c>
      <c r="B45" s="2" t="str">
        <f>IF($C45="","",エントリー名簿!B49)</f>
        <v/>
      </c>
      <c r="C45" s="2" t="str">
        <f>IF(エントリー名簿!C49="","",エントリー名簿!C49)</f>
        <v/>
      </c>
      <c r="D45" s="2" t="str">
        <f>IF(エントリー名簿!D49="","",エントリー名簿!D49)</f>
        <v/>
      </c>
      <c r="E45" s="2" t="str">
        <f>IF(エントリー名簿!E49="","",エントリー名簿!E49)</f>
        <v/>
      </c>
      <c r="F45" s="2" t="str">
        <f>IF(エントリー名簿!F49="","",エントリー名簿!F49)</f>
        <v/>
      </c>
      <c r="G45" s="2" t="str">
        <f>IF(エントリー名簿!G49="","",エントリー名簿!G49)</f>
        <v/>
      </c>
      <c r="H45" s="2" t="str">
        <f>IF(エントリー名簿!H49="","",エントリー名簿!H49)</f>
        <v/>
      </c>
      <c r="I45" s="2" t="str">
        <f>IF(エントリー名簿!I49="","",エントリー名簿!I49)</f>
        <v/>
      </c>
      <c r="J45" s="2" t="str">
        <f>IF(エントリー名簿!J49="","",エントリー名簿!J49)</f>
        <v/>
      </c>
      <c r="K45" s="2" t="str">
        <f>IF(エントリー名簿!K49="","",エントリー名簿!K49)</f>
        <v/>
      </c>
      <c r="L45" s="2" t="str">
        <f>IF(エントリー名簿!L49="","",エントリー名簿!L49)</f>
        <v/>
      </c>
      <c r="M45" s="2" t="str">
        <f>IF($C45="","",エントリー名簿!$G$3)</f>
        <v/>
      </c>
      <c r="N45" s="2" t="str">
        <f>IFERROR(VLOOKUP($M45,学校一覧!$A$2:$E$68,3,0),"")</f>
        <v/>
      </c>
      <c r="O45" s="2" t="str">
        <f>IFERROR(VLOOKUP($M45,学校一覧!$A$2:$E$68,4,0),"")</f>
        <v/>
      </c>
      <c r="P45" s="2" t="str">
        <f>IFERROR(VLOOKUP($M45,学校一覧!$A$2:$E$68,5,0),"")</f>
        <v/>
      </c>
      <c r="Q45" s="2" t="str">
        <f>IF(エントリー名簿!N49="","",エントリー名簿!N49)</f>
        <v/>
      </c>
      <c r="R45" s="2" t="str">
        <f>IF(エントリー名簿!O49="","",エントリー名簿!O49)</f>
        <v/>
      </c>
      <c r="S45" s="2" t="str">
        <f>IF(エントリー名簿!P49="","",エントリー名簿!P49)</f>
        <v/>
      </c>
      <c r="T45" s="2" t="str">
        <f>IF(エントリー名簿!Q49="","",エントリー名簿!Q49)</f>
        <v/>
      </c>
      <c r="U45" s="2" t="str">
        <f>IF(エントリー名簿!R49="","",エントリー名簿!R49)</f>
        <v/>
      </c>
      <c r="V45" s="2" t="str">
        <f>IF(エントリー名簿!S49="","",エントリー名簿!S49)</f>
        <v/>
      </c>
      <c r="W45" s="2" t="str">
        <f>IF(エントリー名簿!T49="","",エントリー名簿!T49)</f>
        <v/>
      </c>
    </row>
    <row r="46" spans="1:23" ht="20.149999999999999" customHeight="1">
      <c r="A46" s="2" t="str">
        <f>IF($C46="","",エントリー名簿!A50)</f>
        <v/>
      </c>
      <c r="B46" s="2" t="str">
        <f>IF($C46="","",エントリー名簿!B50)</f>
        <v/>
      </c>
      <c r="C46" s="2" t="str">
        <f>IF(エントリー名簿!C50="","",エントリー名簿!C50)</f>
        <v/>
      </c>
      <c r="D46" s="2" t="str">
        <f>IF(エントリー名簿!D50="","",エントリー名簿!D50)</f>
        <v/>
      </c>
      <c r="E46" s="2" t="str">
        <f>IF(エントリー名簿!E50="","",エントリー名簿!E50)</f>
        <v/>
      </c>
      <c r="F46" s="2" t="str">
        <f>IF(エントリー名簿!F50="","",エントリー名簿!F50)</f>
        <v/>
      </c>
      <c r="G46" s="2" t="str">
        <f>IF(エントリー名簿!G50="","",エントリー名簿!G50)</f>
        <v/>
      </c>
      <c r="H46" s="2" t="str">
        <f>IF(エントリー名簿!H50="","",エントリー名簿!H50)</f>
        <v/>
      </c>
      <c r="I46" s="2" t="str">
        <f>IF(エントリー名簿!I50="","",エントリー名簿!I50)</f>
        <v/>
      </c>
      <c r="J46" s="2" t="str">
        <f>IF(エントリー名簿!J50="","",エントリー名簿!J50)</f>
        <v/>
      </c>
      <c r="K46" s="2" t="str">
        <f>IF(エントリー名簿!K50="","",エントリー名簿!K50)</f>
        <v/>
      </c>
      <c r="L46" s="2" t="str">
        <f>IF(エントリー名簿!L50="","",エントリー名簿!L50)</f>
        <v/>
      </c>
      <c r="M46" s="2" t="str">
        <f>IF($C46="","",エントリー名簿!$G$3)</f>
        <v/>
      </c>
      <c r="N46" s="2" t="str">
        <f>IFERROR(VLOOKUP($M46,学校一覧!$A$2:$E$68,3,0),"")</f>
        <v/>
      </c>
      <c r="O46" s="2" t="str">
        <f>IFERROR(VLOOKUP($M46,学校一覧!$A$2:$E$68,4,0),"")</f>
        <v/>
      </c>
      <c r="P46" s="2" t="str">
        <f>IFERROR(VLOOKUP($M46,学校一覧!$A$2:$E$68,5,0),"")</f>
        <v/>
      </c>
      <c r="Q46" s="2" t="str">
        <f>IF(エントリー名簿!N50="","",エントリー名簿!N50)</f>
        <v/>
      </c>
      <c r="R46" s="2" t="str">
        <f>IF(エントリー名簿!O50="","",エントリー名簿!O50)</f>
        <v/>
      </c>
      <c r="S46" s="2" t="str">
        <f>IF(エントリー名簿!P50="","",エントリー名簿!P50)</f>
        <v/>
      </c>
      <c r="T46" s="2" t="str">
        <f>IF(エントリー名簿!Q50="","",エントリー名簿!Q50)</f>
        <v/>
      </c>
      <c r="U46" s="2" t="str">
        <f>IF(エントリー名簿!R50="","",エントリー名簿!R50)</f>
        <v/>
      </c>
      <c r="V46" s="2" t="str">
        <f>IF(エントリー名簿!S50="","",エントリー名簿!S50)</f>
        <v/>
      </c>
      <c r="W46" s="2" t="str">
        <f>IF(エントリー名簿!T50="","",エントリー名簿!T50)</f>
        <v/>
      </c>
    </row>
    <row r="47" spans="1:23" ht="20.149999999999999" customHeight="1">
      <c r="A47" s="2" t="str">
        <f>IF($C47="","",エントリー名簿!A51)</f>
        <v/>
      </c>
      <c r="B47" s="2" t="str">
        <f>IF($C47="","",エントリー名簿!B51)</f>
        <v/>
      </c>
      <c r="C47" s="2" t="str">
        <f>IF(エントリー名簿!C51="","",エントリー名簿!C51)</f>
        <v/>
      </c>
      <c r="D47" s="2" t="str">
        <f>IF(エントリー名簿!D51="","",エントリー名簿!D51)</f>
        <v/>
      </c>
      <c r="E47" s="2" t="str">
        <f>IF(エントリー名簿!E51="","",エントリー名簿!E51)</f>
        <v/>
      </c>
      <c r="F47" s="2" t="str">
        <f>IF(エントリー名簿!F51="","",エントリー名簿!F51)</f>
        <v/>
      </c>
      <c r="G47" s="2" t="str">
        <f>IF(エントリー名簿!G51="","",エントリー名簿!G51)</f>
        <v/>
      </c>
      <c r="H47" s="2" t="str">
        <f>IF(エントリー名簿!H51="","",エントリー名簿!H51)</f>
        <v/>
      </c>
      <c r="I47" s="2" t="str">
        <f>IF(エントリー名簿!I51="","",エントリー名簿!I51)</f>
        <v/>
      </c>
      <c r="J47" s="2" t="str">
        <f>IF(エントリー名簿!J51="","",エントリー名簿!J51)</f>
        <v/>
      </c>
      <c r="K47" s="2" t="str">
        <f>IF(エントリー名簿!K51="","",エントリー名簿!K51)</f>
        <v/>
      </c>
      <c r="L47" s="2" t="str">
        <f>IF(エントリー名簿!L51="","",エントリー名簿!L51)</f>
        <v/>
      </c>
      <c r="M47" s="2" t="str">
        <f>IF($C47="","",エントリー名簿!$G$3)</f>
        <v/>
      </c>
      <c r="N47" s="2" t="str">
        <f>IFERROR(VLOOKUP($M47,学校一覧!$A$2:$E$68,3,0),"")</f>
        <v/>
      </c>
      <c r="O47" s="2" t="str">
        <f>IFERROR(VLOOKUP($M47,学校一覧!$A$2:$E$68,4,0),"")</f>
        <v/>
      </c>
      <c r="P47" s="2" t="str">
        <f>IFERROR(VLOOKUP($M47,学校一覧!$A$2:$E$68,5,0),"")</f>
        <v/>
      </c>
      <c r="Q47" s="2" t="str">
        <f>IF(エントリー名簿!N51="","",エントリー名簿!N51)</f>
        <v/>
      </c>
      <c r="R47" s="2" t="str">
        <f>IF(エントリー名簿!O51="","",エントリー名簿!O51)</f>
        <v/>
      </c>
      <c r="S47" s="2" t="str">
        <f>IF(エントリー名簿!P51="","",エントリー名簿!P51)</f>
        <v/>
      </c>
      <c r="T47" s="2" t="str">
        <f>IF(エントリー名簿!Q51="","",エントリー名簿!Q51)</f>
        <v/>
      </c>
      <c r="U47" s="2" t="str">
        <f>IF(エントリー名簿!R51="","",エントリー名簿!R51)</f>
        <v/>
      </c>
      <c r="V47" s="2" t="str">
        <f>IF(エントリー名簿!S51="","",エントリー名簿!S51)</f>
        <v/>
      </c>
      <c r="W47" s="2" t="str">
        <f>IF(エントリー名簿!T51="","",エントリー名簿!T51)</f>
        <v/>
      </c>
    </row>
    <row r="48" spans="1:23" ht="20.149999999999999" customHeight="1">
      <c r="A48" s="2" t="str">
        <f>IF($C48="","",エントリー名簿!A52)</f>
        <v/>
      </c>
      <c r="B48" s="2" t="str">
        <f>IF($C48="","",エントリー名簿!B52)</f>
        <v/>
      </c>
      <c r="C48" s="2" t="str">
        <f>IF(エントリー名簿!C52="","",エントリー名簿!C52)</f>
        <v/>
      </c>
      <c r="D48" s="2" t="str">
        <f>IF(エントリー名簿!D52="","",エントリー名簿!D52)</f>
        <v/>
      </c>
      <c r="E48" s="2" t="str">
        <f>IF(エントリー名簿!E52="","",エントリー名簿!E52)</f>
        <v/>
      </c>
      <c r="F48" s="2" t="str">
        <f>IF(エントリー名簿!F52="","",エントリー名簿!F52)</f>
        <v/>
      </c>
      <c r="G48" s="2" t="str">
        <f>IF(エントリー名簿!G52="","",エントリー名簿!G52)</f>
        <v/>
      </c>
      <c r="H48" s="2" t="str">
        <f>IF(エントリー名簿!H52="","",エントリー名簿!H52)</f>
        <v/>
      </c>
      <c r="I48" s="2" t="str">
        <f>IF(エントリー名簿!I52="","",エントリー名簿!I52)</f>
        <v/>
      </c>
      <c r="J48" s="2" t="str">
        <f>IF(エントリー名簿!J52="","",エントリー名簿!J52)</f>
        <v/>
      </c>
      <c r="K48" s="2" t="str">
        <f>IF(エントリー名簿!K52="","",エントリー名簿!K52)</f>
        <v/>
      </c>
      <c r="L48" s="2" t="str">
        <f>IF(エントリー名簿!L52="","",エントリー名簿!L52)</f>
        <v/>
      </c>
      <c r="M48" s="2" t="str">
        <f>IF($C48="","",エントリー名簿!$G$3)</f>
        <v/>
      </c>
      <c r="N48" s="2" t="str">
        <f>IFERROR(VLOOKUP($M48,学校一覧!$A$2:$E$68,3,0),"")</f>
        <v/>
      </c>
      <c r="O48" s="2" t="str">
        <f>IFERROR(VLOOKUP($M48,学校一覧!$A$2:$E$68,4,0),"")</f>
        <v/>
      </c>
      <c r="P48" s="2" t="str">
        <f>IFERROR(VLOOKUP($M48,学校一覧!$A$2:$E$68,5,0),"")</f>
        <v/>
      </c>
      <c r="Q48" s="2" t="str">
        <f>IF(エントリー名簿!N52="","",エントリー名簿!N52)</f>
        <v/>
      </c>
      <c r="R48" s="2" t="str">
        <f>IF(エントリー名簿!O52="","",エントリー名簿!O52)</f>
        <v/>
      </c>
      <c r="S48" s="2" t="str">
        <f>IF(エントリー名簿!P52="","",エントリー名簿!P52)</f>
        <v/>
      </c>
      <c r="T48" s="2" t="str">
        <f>IF(エントリー名簿!Q52="","",エントリー名簿!Q52)</f>
        <v/>
      </c>
      <c r="U48" s="2" t="str">
        <f>IF(エントリー名簿!R52="","",エントリー名簿!R52)</f>
        <v/>
      </c>
      <c r="V48" s="2" t="str">
        <f>IF(エントリー名簿!S52="","",エントリー名簿!S52)</f>
        <v/>
      </c>
      <c r="W48" s="2" t="str">
        <f>IF(エントリー名簿!T52="","",エントリー名簿!T52)</f>
        <v/>
      </c>
    </row>
    <row r="49" spans="1:23" ht="20.149999999999999" customHeight="1">
      <c r="A49" s="2" t="str">
        <f>IF($C49="","",エントリー名簿!A53)</f>
        <v/>
      </c>
      <c r="B49" s="2" t="str">
        <f>IF($C49="","",エントリー名簿!B53)</f>
        <v/>
      </c>
      <c r="C49" s="2" t="str">
        <f>IF(エントリー名簿!C53="","",エントリー名簿!C53)</f>
        <v/>
      </c>
      <c r="D49" s="2" t="str">
        <f>IF(エントリー名簿!D53="","",エントリー名簿!D53)</f>
        <v/>
      </c>
      <c r="E49" s="2" t="str">
        <f>IF(エントリー名簿!E53="","",エントリー名簿!E53)</f>
        <v/>
      </c>
      <c r="F49" s="2" t="str">
        <f>IF(エントリー名簿!F53="","",エントリー名簿!F53)</f>
        <v/>
      </c>
      <c r="G49" s="2" t="str">
        <f>IF(エントリー名簿!G53="","",エントリー名簿!G53)</f>
        <v/>
      </c>
      <c r="H49" s="2" t="str">
        <f>IF(エントリー名簿!H53="","",エントリー名簿!H53)</f>
        <v/>
      </c>
      <c r="I49" s="2" t="str">
        <f>IF(エントリー名簿!I53="","",エントリー名簿!I53)</f>
        <v/>
      </c>
      <c r="J49" s="2" t="str">
        <f>IF(エントリー名簿!J53="","",エントリー名簿!J53)</f>
        <v/>
      </c>
      <c r="K49" s="2" t="str">
        <f>IF(エントリー名簿!K53="","",エントリー名簿!K53)</f>
        <v/>
      </c>
      <c r="L49" s="2" t="str">
        <f>IF(エントリー名簿!L53="","",エントリー名簿!L53)</f>
        <v/>
      </c>
      <c r="M49" s="2" t="str">
        <f>IF($C49="","",エントリー名簿!$G$3)</f>
        <v/>
      </c>
      <c r="N49" s="2" t="str">
        <f>IFERROR(VLOOKUP($M49,学校一覧!$A$2:$E$68,3,0),"")</f>
        <v/>
      </c>
      <c r="O49" s="2" t="str">
        <f>IFERROR(VLOOKUP($M49,学校一覧!$A$2:$E$68,4,0),"")</f>
        <v/>
      </c>
      <c r="P49" s="2" t="str">
        <f>IFERROR(VLOOKUP($M49,学校一覧!$A$2:$E$68,5,0),"")</f>
        <v/>
      </c>
      <c r="Q49" s="2" t="str">
        <f>IF(エントリー名簿!N53="","",エントリー名簿!N53)</f>
        <v/>
      </c>
      <c r="R49" s="2" t="str">
        <f>IF(エントリー名簿!O53="","",エントリー名簿!O53)</f>
        <v/>
      </c>
      <c r="S49" s="2" t="str">
        <f>IF(エントリー名簿!P53="","",エントリー名簿!P53)</f>
        <v/>
      </c>
      <c r="T49" s="2" t="str">
        <f>IF(エントリー名簿!Q53="","",エントリー名簿!Q53)</f>
        <v/>
      </c>
      <c r="U49" s="2" t="str">
        <f>IF(エントリー名簿!R53="","",エントリー名簿!R53)</f>
        <v/>
      </c>
      <c r="V49" s="2" t="str">
        <f>IF(エントリー名簿!S53="","",エントリー名簿!S53)</f>
        <v/>
      </c>
      <c r="W49" s="2" t="str">
        <f>IF(エントリー名簿!T53="","",エントリー名簿!T53)</f>
        <v/>
      </c>
    </row>
    <row r="50" spans="1:23" ht="20.149999999999999" customHeight="1">
      <c r="A50" s="2" t="str">
        <f>IF($C50="","",エントリー名簿!A54)</f>
        <v/>
      </c>
      <c r="B50" s="2" t="str">
        <f>IF($C50="","",エントリー名簿!B54)</f>
        <v/>
      </c>
      <c r="C50" s="2" t="str">
        <f>IF(エントリー名簿!C54="","",エントリー名簿!C54)</f>
        <v/>
      </c>
      <c r="D50" s="2" t="str">
        <f>IF(エントリー名簿!D54="","",エントリー名簿!D54)</f>
        <v/>
      </c>
      <c r="E50" s="2" t="str">
        <f>IF(エントリー名簿!E54="","",エントリー名簿!E54)</f>
        <v/>
      </c>
      <c r="F50" s="2" t="str">
        <f>IF(エントリー名簿!F54="","",エントリー名簿!F54)</f>
        <v/>
      </c>
      <c r="G50" s="2" t="str">
        <f>IF(エントリー名簿!G54="","",エントリー名簿!G54)</f>
        <v/>
      </c>
      <c r="H50" s="2" t="str">
        <f>IF(エントリー名簿!H54="","",エントリー名簿!H54)</f>
        <v/>
      </c>
      <c r="I50" s="2" t="str">
        <f>IF(エントリー名簿!I54="","",エントリー名簿!I54)</f>
        <v/>
      </c>
      <c r="J50" s="2" t="str">
        <f>IF(エントリー名簿!J54="","",エントリー名簿!J54)</f>
        <v/>
      </c>
      <c r="K50" s="2" t="str">
        <f>IF(エントリー名簿!K54="","",エントリー名簿!K54)</f>
        <v/>
      </c>
      <c r="L50" s="2" t="str">
        <f>IF(エントリー名簿!L54="","",エントリー名簿!L54)</f>
        <v/>
      </c>
      <c r="M50" s="2" t="str">
        <f>IF($C50="","",エントリー名簿!$G$3)</f>
        <v/>
      </c>
      <c r="N50" s="2" t="str">
        <f>IFERROR(VLOOKUP($M50,学校一覧!$A$2:$E$68,3,0),"")</f>
        <v/>
      </c>
      <c r="O50" s="2" t="str">
        <f>IFERROR(VLOOKUP($M50,学校一覧!$A$2:$E$68,4,0),"")</f>
        <v/>
      </c>
      <c r="P50" s="2" t="str">
        <f>IFERROR(VLOOKUP($M50,学校一覧!$A$2:$E$68,5,0),"")</f>
        <v/>
      </c>
      <c r="Q50" s="2" t="str">
        <f>IF(エントリー名簿!N54="","",エントリー名簿!N54)</f>
        <v/>
      </c>
      <c r="R50" s="2" t="str">
        <f>IF(エントリー名簿!O54="","",エントリー名簿!O54)</f>
        <v/>
      </c>
      <c r="S50" s="2" t="str">
        <f>IF(エントリー名簿!P54="","",エントリー名簿!P54)</f>
        <v/>
      </c>
      <c r="T50" s="2" t="str">
        <f>IF(エントリー名簿!Q54="","",エントリー名簿!Q54)</f>
        <v/>
      </c>
      <c r="U50" s="2" t="str">
        <f>IF(エントリー名簿!R54="","",エントリー名簿!R54)</f>
        <v/>
      </c>
      <c r="V50" s="2" t="str">
        <f>IF(エントリー名簿!S54="","",エントリー名簿!S54)</f>
        <v/>
      </c>
      <c r="W50" s="2" t="str">
        <f>IF(エントリー名簿!T54="","",エントリー名簿!T54)</f>
        <v/>
      </c>
    </row>
    <row r="51" spans="1:23" ht="20.149999999999999" customHeight="1">
      <c r="A51" s="2" t="str">
        <f>IF($C51="","",エントリー名簿!A55)</f>
        <v/>
      </c>
      <c r="B51" s="2" t="str">
        <f>IF($C51="","",エントリー名簿!B55)</f>
        <v/>
      </c>
      <c r="C51" s="2" t="str">
        <f>IF(エントリー名簿!C55="","",エントリー名簿!C55)</f>
        <v/>
      </c>
      <c r="D51" s="2" t="str">
        <f>IF(エントリー名簿!D55="","",エントリー名簿!D55)</f>
        <v/>
      </c>
      <c r="E51" s="2" t="str">
        <f>IF(エントリー名簿!E55="","",エントリー名簿!E55)</f>
        <v/>
      </c>
      <c r="F51" s="2" t="str">
        <f>IF(エントリー名簿!F55="","",エントリー名簿!F55)</f>
        <v/>
      </c>
      <c r="G51" s="2" t="str">
        <f>IF(エントリー名簿!G55="","",エントリー名簿!G55)</f>
        <v/>
      </c>
      <c r="H51" s="2" t="str">
        <f>IF(エントリー名簿!H55="","",エントリー名簿!H55)</f>
        <v/>
      </c>
      <c r="I51" s="2" t="str">
        <f>IF(エントリー名簿!I55="","",エントリー名簿!I55)</f>
        <v/>
      </c>
      <c r="J51" s="2" t="str">
        <f>IF(エントリー名簿!J55="","",エントリー名簿!J55)</f>
        <v/>
      </c>
      <c r="K51" s="2" t="str">
        <f>IF(エントリー名簿!K55="","",エントリー名簿!K55)</f>
        <v/>
      </c>
      <c r="L51" s="2" t="str">
        <f>IF(エントリー名簿!L55="","",エントリー名簿!L55)</f>
        <v/>
      </c>
      <c r="M51" s="2" t="str">
        <f>IF($C51="","",エントリー名簿!$G$3)</f>
        <v/>
      </c>
      <c r="N51" s="2" t="str">
        <f>IFERROR(VLOOKUP($M51,学校一覧!$A$2:$E$68,3,0),"")</f>
        <v/>
      </c>
      <c r="O51" s="2" t="str">
        <f>IFERROR(VLOOKUP($M51,学校一覧!$A$2:$E$68,4,0),"")</f>
        <v/>
      </c>
      <c r="P51" s="2" t="str">
        <f>IFERROR(VLOOKUP($M51,学校一覧!$A$2:$E$68,5,0),"")</f>
        <v/>
      </c>
      <c r="Q51" s="2" t="str">
        <f>IF(エントリー名簿!N55="","",エントリー名簿!N55)</f>
        <v/>
      </c>
      <c r="R51" s="2" t="str">
        <f>IF(エントリー名簿!O55="","",エントリー名簿!O55)</f>
        <v/>
      </c>
      <c r="S51" s="2" t="str">
        <f>IF(エントリー名簿!P55="","",エントリー名簿!P55)</f>
        <v/>
      </c>
      <c r="T51" s="2" t="str">
        <f>IF(エントリー名簿!Q55="","",エントリー名簿!Q55)</f>
        <v/>
      </c>
      <c r="U51" s="2" t="str">
        <f>IF(エントリー名簿!R55="","",エントリー名簿!R55)</f>
        <v/>
      </c>
      <c r="V51" s="2" t="str">
        <f>IF(エントリー名簿!S55="","",エントリー名簿!S55)</f>
        <v/>
      </c>
      <c r="W51" s="2" t="str">
        <f>IF(エントリー名簿!T55="","",エントリー名簿!T55)</f>
        <v/>
      </c>
    </row>
    <row r="52" spans="1:23" ht="20.149999999999999" customHeight="1">
      <c r="A52" s="2" t="str">
        <f>IF($C52="","",エントリー名簿!A56)</f>
        <v/>
      </c>
      <c r="B52" s="2" t="str">
        <f>IF($C52="","",エントリー名簿!B56)</f>
        <v/>
      </c>
      <c r="C52" s="2" t="str">
        <f>IF(エントリー名簿!C56="","",エントリー名簿!C56)</f>
        <v/>
      </c>
      <c r="D52" s="2" t="str">
        <f>IF(エントリー名簿!D56="","",エントリー名簿!D56)</f>
        <v/>
      </c>
      <c r="E52" s="2" t="str">
        <f>IF(エントリー名簿!E56="","",エントリー名簿!E56)</f>
        <v/>
      </c>
      <c r="F52" s="2" t="str">
        <f>IF(エントリー名簿!F56="","",エントリー名簿!F56)</f>
        <v/>
      </c>
      <c r="G52" s="2" t="str">
        <f>IF(エントリー名簿!G56="","",エントリー名簿!G56)</f>
        <v/>
      </c>
      <c r="H52" s="2" t="str">
        <f>IF(エントリー名簿!H56="","",エントリー名簿!H56)</f>
        <v/>
      </c>
      <c r="I52" s="2" t="str">
        <f>IF(エントリー名簿!I56="","",エントリー名簿!I56)</f>
        <v/>
      </c>
      <c r="J52" s="2" t="str">
        <f>IF(エントリー名簿!J56="","",エントリー名簿!J56)</f>
        <v/>
      </c>
      <c r="K52" s="2" t="str">
        <f>IF(エントリー名簿!K56="","",エントリー名簿!K56)</f>
        <v/>
      </c>
      <c r="L52" s="2" t="str">
        <f>IF(エントリー名簿!L56="","",エントリー名簿!L56)</f>
        <v/>
      </c>
      <c r="M52" s="2" t="str">
        <f>IF($C52="","",エントリー名簿!$G$3)</f>
        <v/>
      </c>
      <c r="N52" s="2" t="str">
        <f>IFERROR(VLOOKUP($M52,学校一覧!$A$2:$E$68,3,0),"")</f>
        <v/>
      </c>
      <c r="O52" s="2" t="str">
        <f>IFERROR(VLOOKUP($M52,学校一覧!$A$2:$E$68,4,0),"")</f>
        <v/>
      </c>
      <c r="P52" s="2" t="str">
        <f>IFERROR(VLOOKUP($M52,学校一覧!$A$2:$E$68,5,0),"")</f>
        <v/>
      </c>
      <c r="Q52" s="2" t="str">
        <f>IF(エントリー名簿!N56="","",エントリー名簿!N56)</f>
        <v/>
      </c>
      <c r="R52" s="2" t="str">
        <f>IF(エントリー名簿!O56="","",エントリー名簿!O56)</f>
        <v/>
      </c>
      <c r="S52" s="2" t="str">
        <f>IF(エントリー名簿!P56="","",エントリー名簿!P56)</f>
        <v/>
      </c>
      <c r="T52" s="2" t="str">
        <f>IF(エントリー名簿!Q56="","",エントリー名簿!Q56)</f>
        <v/>
      </c>
      <c r="U52" s="2" t="str">
        <f>IF(エントリー名簿!R56="","",エントリー名簿!R56)</f>
        <v/>
      </c>
      <c r="V52" s="2" t="str">
        <f>IF(エントリー名簿!S56="","",エントリー名簿!S56)</f>
        <v/>
      </c>
      <c r="W52" s="2" t="str">
        <f>IF(エントリー名簿!T56="","",エントリー名簿!T56)</f>
        <v/>
      </c>
    </row>
    <row r="53" spans="1:23" ht="20.149999999999999" customHeight="1">
      <c r="A53" s="2" t="str">
        <f>IF($C53="","",エントリー名簿!A57)</f>
        <v/>
      </c>
      <c r="B53" s="2" t="str">
        <f>IF($C53="","",エントリー名簿!B57)</f>
        <v/>
      </c>
      <c r="C53" s="2" t="str">
        <f>IF(エントリー名簿!C57="","",エントリー名簿!C57)</f>
        <v/>
      </c>
      <c r="D53" s="2" t="str">
        <f>IF(エントリー名簿!D57="","",エントリー名簿!D57)</f>
        <v/>
      </c>
      <c r="E53" s="2" t="str">
        <f>IF(エントリー名簿!E57="","",エントリー名簿!E57)</f>
        <v/>
      </c>
      <c r="F53" s="2" t="str">
        <f>IF(エントリー名簿!F57="","",エントリー名簿!F57)</f>
        <v/>
      </c>
      <c r="G53" s="2" t="str">
        <f>IF(エントリー名簿!G57="","",エントリー名簿!G57)</f>
        <v/>
      </c>
      <c r="H53" s="2" t="str">
        <f>IF(エントリー名簿!H57="","",エントリー名簿!H57)</f>
        <v/>
      </c>
      <c r="I53" s="2" t="str">
        <f>IF(エントリー名簿!I57="","",エントリー名簿!I57)</f>
        <v/>
      </c>
      <c r="J53" s="2" t="str">
        <f>IF(エントリー名簿!J57="","",エントリー名簿!J57)</f>
        <v/>
      </c>
      <c r="K53" s="2" t="str">
        <f>IF(エントリー名簿!K57="","",エントリー名簿!K57)</f>
        <v/>
      </c>
      <c r="L53" s="2" t="str">
        <f>IF(エントリー名簿!L57="","",エントリー名簿!L57)</f>
        <v/>
      </c>
      <c r="M53" s="2" t="str">
        <f>IF($C53="","",エントリー名簿!$G$3)</f>
        <v/>
      </c>
      <c r="N53" s="2" t="str">
        <f>IFERROR(VLOOKUP($M53,学校一覧!$A$2:$E$68,3,0),"")</f>
        <v/>
      </c>
      <c r="O53" s="2" t="str">
        <f>IFERROR(VLOOKUP($M53,学校一覧!$A$2:$E$68,4,0),"")</f>
        <v/>
      </c>
      <c r="P53" s="2" t="str">
        <f>IFERROR(VLOOKUP($M53,学校一覧!$A$2:$E$68,5,0),"")</f>
        <v/>
      </c>
      <c r="Q53" s="2" t="str">
        <f>IF(エントリー名簿!N57="","",エントリー名簿!N57)</f>
        <v/>
      </c>
      <c r="R53" s="2" t="str">
        <f>IF(エントリー名簿!O57="","",エントリー名簿!O57)</f>
        <v/>
      </c>
      <c r="S53" s="2" t="str">
        <f>IF(エントリー名簿!P57="","",エントリー名簿!P57)</f>
        <v/>
      </c>
      <c r="T53" s="2" t="str">
        <f>IF(エントリー名簿!Q57="","",エントリー名簿!Q57)</f>
        <v/>
      </c>
      <c r="U53" s="2" t="str">
        <f>IF(エントリー名簿!R57="","",エントリー名簿!R57)</f>
        <v/>
      </c>
      <c r="V53" s="2" t="str">
        <f>IF(エントリー名簿!S57="","",エントリー名簿!S57)</f>
        <v/>
      </c>
      <c r="W53" s="2" t="str">
        <f>IF(エントリー名簿!T57="","",エントリー名簿!T57)</f>
        <v/>
      </c>
    </row>
    <row r="54" spans="1:23" ht="20.149999999999999" customHeight="1">
      <c r="A54" s="2" t="str">
        <f>IF($C54="","",エントリー名簿!A58)</f>
        <v/>
      </c>
      <c r="B54" s="2" t="str">
        <f>IF($C54="","",エントリー名簿!B58)</f>
        <v/>
      </c>
      <c r="C54" s="2" t="str">
        <f>IF(エントリー名簿!C58="","",エントリー名簿!C58)</f>
        <v/>
      </c>
      <c r="D54" s="2" t="str">
        <f>IF(エントリー名簿!D58="","",エントリー名簿!D58)</f>
        <v/>
      </c>
      <c r="E54" s="2" t="str">
        <f>IF(エントリー名簿!E58="","",エントリー名簿!E58)</f>
        <v/>
      </c>
      <c r="F54" s="2" t="str">
        <f>IF(エントリー名簿!F58="","",エントリー名簿!F58)</f>
        <v/>
      </c>
      <c r="G54" s="2" t="str">
        <f>IF(エントリー名簿!G58="","",エントリー名簿!G58)</f>
        <v/>
      </c>
      <c r="H54" s="2" t="str">
        <f>IF(エントリー名簿!H58="","",エントリー名簿!H58)</f>
        <v/>
      </c>
      <c r="I54" s="2" t="str">
        <f>IF(エントリー名簿!I58="","",エントリー名簿!I58)</f>
        <v/>
      </c>
      <c r="J54" s="2" t="str">
        <f>IF(エントリー名簿!J58="","",エントリー名簿!J58)</f>
        <v/>
      </c>
      <c r="K54" s="2" t="str">
        <f>IF(エントリー名簿!K58="","",エントリー名簿!K58)</f>
        <v/>
      </c>
      <c r="L54" s="2" t="str">
        <f>IF(エントリー名簿!L58="","",エントリー名簿!L58)</f>
        <v/>
      </c>
      <c r="M54" s="2" t="str">
        <f>IF($C54="","",エントリー名簿!$G$3)</f>
        <v/>
      </c>
      <c r="N54" s="2" t="str">
        <f>IFERROR(VLOOKUP($M54,学校一覧!$A$2:$E$68,3,0),"")</f>
        <v/>
      </c>
      <c r="O54" s="2" t="str">
        <f>IFERROR(VLOOKUP($M54,学校一覧!$A$2:$E$68,4,0),"")</f>
        <v/>
      </c>
      <c r="P54" s="2" t="str">
        <f>IFERROR(VLOOKUP($M54,学校一覧!$A$2:$E$68,5,0),"")</f>
        <v/>
      </c>
      <c r="Q54" s="2" t="str">
        <f>IF(エントリー名簿!N58="","",エントリー名簿!N58)</f>
        <v/>
      </c>
      <c r="R54" s="2" t="str">
        <f>IF(エントリー名簿!O58="","",エントリー名簿!O58)</f>
        <v/>
      </c>
      <c r="S54" s="2" t="str">
        <f>IF(エントリー名簿!P58="","",エントリー名簿!P58)</f>
        <v/>
      </c>
      <c r="T54" s="2" t="str">
        <f>IF(エントリー名簿!Q58="","",エントリー名簿!Q58)</f>
        <v/>
      </c>
      <c r="U54" s="2" t="str">
        <f>IF(エントリー名簿!R58="","",エントリー名簿!R58)</f>
        <v/>
      </c>
      <c r="V54" s="2" t="str">
        <f>IF(エントリー名簿!S58="","",エントリー名簿!S58)</f>
        <v/>
      </c>
      <c r="W54" s="2" t="str">
        <f>IF(エントリー名簿!T58="","",エントリー名簿!T58)</f>
        <v/>
      </c>
    </row>
    <row r="55" spans="1:23" ht="20.149999999999999" customHeight="1">
      <c r="A55" s="2" t="str">
        <f>IF($C55="","",エントリー名簿!A59)</f>
        <v/>
      </c>
      <c r="B55" s="2" t="str">
        <f>IF($C55="","",エントリー名簿!B59)</f>
        <v/>
      </c>
      <c r="C55" s="2" t="str">
        <f>IF(エントリー名簿!C59="","",エントリー名簿!C59)</f>
        <v/>
      </c>
      <c r="D55" s="2" t="str">
        <f>IF(エントリー名簿!D59="","",エントリー名簿!D59)</f>
        <v/>
      </c>
      <c r="E55" s="2" t="str">
        <f>IF(エントリー名簿!E59="","",エントリー名簿!E59)</f>
        <v/>
      </c>
      <c r="F55" s="2" t="str">
        <f>IF(エントリー名簿!F59="","",エントリー名簿!F59)</f>
        <v/>
      </c>
      <c r="G55" s="2" t="str">
        <f>IF(エントリー名簿!G59="","",エントリー名簿!G59)</f>
        <v/>
      </c>
      <c r="H55" s="2" t="str">
        <f>IF(エントリー名簿!H59="","",エントリー名簿!H59)</f>
        <v/>
      </c>
      <c r="I55" s="2" t="str">
        <f>IF(エントリー名簿!I59="","",エントリー名簿!I59)</f>
        <v/>
      </c>
      <c r="J55" s="2" t="str">
        <f>IF(エントリー名簿!J59="","",エントリー名簿!J59)</f>
        <v/>
      </c>
      <c r="K55" s="2" t="str">
        <f>IF(エントリー名簿!K59="","",エントリー名簿!K59)</f>
        <v/>
      </c>
      <c r="L55" s="2" t="str">
        <f>IF(エントリー名簿!L59="","",エントリー名簿!L59)</f>
        <v/>
      </c>
      <c r="M55" s="2" t="str">
        <f>IF($C55="","",エントリー名簿!$G$3)</f>
        <v/>
      </c>
      <c r="N55" s="2" t="str">
        <f>IFERROR(VLOOKUP($M55,学校一覧!$A$2:$E$68,3,0),"")</f>
        <v/>
      </c>
      <c r="O55" s="2" t="str">
        <f>IFERROR(VLOOKUP($M55,学校一覧!$A$2:$E$68,4,0),"")</f>
        <v/>
      </c>
      <c r="P55" s="2" t="str">
        <f>IFERROR(VLOOKUP($M55,学校一覧!$A$2:$E$68,5,0),"")</f>
        <v/>
      </c>
      <c r="Q55" s="2" t="str">
        <f>IF(エントリー名簿!N59="","",エントリー名簿!N59)</f>
        <v/>
      </c>
      <c r="R55" s="2" t="str">
        <f>IF(エントリー名簿!O59="","",エントリー名簿!O59)</f>
        <v/>
      </c>
      <c r="S55" s="2" t="str">
        <f>IF(エントリー名簿!P59="","",エントリー名簿!P59)</f>
        <v/>
      </c>
      <c r="T55" s="2" t="str">
        <f>IF(エントリー名簿!Q59="","",エントリー名簿!Q59)</f>
        <v/>
      </c>
      <c r="U55" s="2" t="str">
        <f>IF(エントリー名簿!R59="","",エントリー名簿!R59)</f>
        <v/>
      </c>
      <c r="V55" s="2" t="str">
        <f>IF(エントリー名簿!S59="","",エントリー名簿!S59)</f>
        <v/>
      </c>
      <c r="W55" s="2" t="str">
        <f>IF(エントリー名簿!T59="","",エントリー名簿!T59)</f>
        <v/>
      </c>
    </row>
    <row r="56" spans="1:23" ht="20.149999999999999" customHeight="1">
      <c r="A56" s="2" t="str">
        <f>IF($C56="","",エントリー名簿!A60)</f>
        <v/>
      </c>
      <c r="B56" s="2" t="str">
        <f>IF($C56="","",エントリー名簿!B60)</f>
        <v/>
      </c>
      <c r="C56" s="2" t="str">
        <f>IF(エントリー名簿!C60="","",エントリー名簿!C60)</f>
        <v/>
      </c>
      <c r="D56" s="2" t="str">
        <f>IF(エントリー名簿!D60="","",エントリー名簿!D60)</f>
        <v/>
      </c>
      <c r="E56" s="2" t="str">
        <f>IF(エントリー名簿!E60="","",エントリー名簿!E60)</f>
        <v/>
      </c>
      <c r="F56" s="2" t="str">
        <f>IF(エントリー名簿!F60="","",エントリー名簿!F60)</f>
        <v/>
      </c>
      <c r="G56" s="2" t="str">
        <f>IF(エントリー名簿!G60="","",エントリー名簿!G60)</f>
        <v/>
      </c>
      <c r="H56" s="2" t="str">
        <f>IF(エントリー名簿!H60="","",エントリー名簿!H60)</f>
        <v/>
      </c>
      <c r="I56" s="2" t="str">
        <f>IF(エントリー名簿!I60="","",エントリー名簿!I60)</f>
        <v/>
      </c>
      <c r="J56" s="2" t="str">
        <f>IF(エントリー名簿!J60="","",エントリー名簿!J60)</f>
        <v/>
      </c>
      <c r="K56" s="2" t="str">
        <f>IF(エントリー名簿!K60="","",エントリー名簿!K60)</f>
        <v/>
      </c>
      <c r="L56" s="2" t="str">
        <f>IF(エントリー名簿!L60="","",エントリー名簿!L60)</f>
        <v/>
      </c>
      <c r="M56" s="2" t="str">
        <f>IF($C56="","",エントリー名簿!$G$3)</f>
        <v/>
      </c>
      <c r="N56" s="2" t="str">
        <f>IFERROR(VLOOKUP($M56,学校一覧!$A$2:$E$68,3,0),"")</f>
        <v/>
      </c>
      <c r="O56" s="2" t="str">
        <f>IFERROR(VLOOKUP($M56,学校一覧!$A$2:$E$68,4,0),"")</f>
        <v/>
      </c>
      <c r="P56" s="2" t="str">
        <f>IFERROR(VLOOKUP($M56,学校一覧!$A$2:$E$68,5,0),"")</f>
        <v/>
      </c>
      <c r="Q56" s="2" t="str">
        <f>IF(エントリー名簿!N60="","",エントリー名簿!N60)</f>
        <v/>
      </c>
      <c r="R56" s="2" t="str">
        <f>IF(エントリー名簿!O60="","",エントリー名簿!O60)</f>
        <v/>
      </c>
      <c r="S56" s="2" t="str">
        <f>IF(エントリー名簿!P60="","",エントリー名簿!P60)</f>
        <v/>
      </c>
      <c r="T56" s="2" t="str">
        <f>IF(エントリー名簿!Q60="","",エントリー名簿!Q60)</f>
        <v/>
      </c>
      <c r="U56" s="2" t="str">
        <f>IF(エントリー名簿!R60="","",エントリー名簿!R60)</f>
        <v/>
      </c>
      <c r="V56" s="2" t="str">
        <f>IF(エントリー名簿!S60="","",エントリー名簿!S60)</f>
        <v/>
      </c>
      <c r="W56" s="2" t="str">
        <f>IF(エントリー名簿!T60="","",エントリー名簿!T60)</f>
        <v/>
      </c>
    </row>
    <row r="57" spans="1:23" ht="20.149999999999999" customHeight="1">
      <c r="A57" s="2" t="str">
        <f>IF($C57="","",エントリー名簿!A61)</f>
        <v/>
      </c>
      <c r="B57" s="2" t="str">
        <f>IF($C57="","",エントリー名簿!B61)</f>
        <v/>
      </c>
      <c r="C57" s="2" t="str">
        <f>IF(エントリー名簿!C61="","",エントリー名簿!C61)</f>
        <v/>
      </c>
      <c r="D57" s="2" t="str">
        <f>IF(エントリー名簿!D61="","",エントリー名簿!D61)</f>
        <v/>
      </c>
      <c r="E57" s="2" t="str">
        <f>IF(エントリー名簿!E61="","",エントリー名簿!E61)</f>
        <v/>
      </c>
      <c r="F57" s="2" t="str">
        <f>IF(エントリー名簿!F61="","",エントリー名簿!F61)</f>
        <v/>
      </c>
      <c r="G57" s="2" t="str">
        <f>IF(エントリー名簿!G61="","",エントリー名簿!G61)</f>
        <v/>
      </c>
      <c r="H57" s="2" t="str">
        <f>IF(エントリー名簿!H61="","",エントリー名簿!H61)</f>
        <v/>
      </c>
      <c r="I57" s="2" t="str">
        <f>IF(エントリー名簿!I61="","",エントリー名簿!I61)</f>
        <v/>
      </c>
      <c r="J57" s="2" t="str">
        <f>IF(エントリー名簿!J61="","",エントリー名簿!J61)</f>
        <v/>
      </c>
      <c r="K57" s="2" t="str">
        <f>IF(エントリー名簿!K61="","",エントリー名簿!K61)</f>
        <v/>
      </c>
      <c r="L57" s="2" t="str">
        <f>IF(エントリー名簿!L61="","",エントリー名簿!L61)</f>
        <v/>
      </c>
      <c r="M57" s="2" t="str">
        <f>IF($C57="","",エントリー名簿!$G$3)</f>
        <v/>
      </c>
      <c r="N57" s="2" t="str">
        <f>IFERROR(VLOOKUP($M57,学校一覧!$A$2:$E$68,3,0),"")</f>
        <v/>
      </c>
      <c r="O57" s="2" t="str">
        <f>IFERROR(VLOOKUP($M57,学校一覧!$A$2:$E$68,4,0),"")</f>
        <v/>
      </c>
      <c r="P57" s="2" t="str">
        <f>IFERROR(VLOOKUP($M57,学校一覧!$A$2:$E$68,5,0),"")</f>
        <v/>
      </c>
      <c r="Q57" s="2" t="str">
        <f>IF(エントリー名簿!N61="","",エントリー名簿!N61)</f>
        <v/>
      </c>
      <c r="R57" s="2" t="str">
        <f>IF(エントリー名簿!O61="","",エントリー名簿!O61)</f>
        <v/>
      </c>
      <c r="S57" s="2" t="str">
        <f>IF(エントリー名簿!P61="","",エントリー名簿!P61)</f>
        <v/>
      </c>
      <c r="T57" s="2" t="str">
        <f>IF(エントリー名簿!Q61="","",エントリー名簿!Q61)</f>
        <v/>
      </c>
      <c r="U57" s="2" t="str">
        <f>IF(エントリー名簿!R61="","",エントリー名簿!R61)</f>
        <v/>
      </c>
      <c r="V57" s="2" t="str">
        <f>IF(エントリー名簿!S61="","",エントリー名簿!S61)</f>
        <v/>
      </c>
      <c r="W57" s="2" t="str">
        <f>IF(エントリー名簿!T61="","",エントリー名簿!T61)</f>
        <v/>
      </c>
    </row>
    <row r="58" spans="1:23" ht="20.149999999999999" customHeight="1">
      <c r="A58" s="2" t="str">
        <f>IF($C58="","",エントリー名簿!A62)</f>
        <v/>
      </c>
      <c r="B58" s="2" t="str">
        <f>IF($C58="","",エントリー名簿!B62)</f>
        <v/>
      </c>
      <c r="C58" s="2" t="str">
        <f>IF(エントリー名簿!C62="","",エントリー名簿!C62)</f>
        <v/>
      </c>
      <c r="D58" s="2" t="str">
        <f>IF(エントリー名簿!D62="","",エントリー名簿!D62)</f>
        <v/>
      </c>
      <c r="E58" s="2" t="str">
        <f>IF(エントリー名簿!E62="","",エントリー名簿!E62)</f>
        <v/>
      </c>
      <c r="F58" s="2" t="str">
        <f>IF(エントリー名簿!F62="","",エントリー名簿!F62)</f>
        <v/>
      </c>
      <c r="G58" s="2" t="str">
        <f>IF(エントリー名簿!G62="","",エントリー名簿!G62)</f>
        <v/>
      </c>
      <c r="H58" s="2" t="str">
        <f>IF(エントリー名簿!H62="","",エントリー名簿!H62)</f>
        <v/>
      </c>
      <c r="I58" s="2" t="str">
        <f>IF(エントリー名簿!I62="","",エントリー名簿!I62)</f>
        <v/>
      </c>
      <c r="J58" s="2" t="str">
        <f>IF(エントリー名簿!J62="","",エントリー名簿!J62)</f>
        <v/>
      </c>
      <c r="K58" s="2" t="str">
        <f>IF(エントリー名簿!K62="","",エントリー名簿!K62)</f>
        <v/>
      </c>
      <c r="L58" s="2" t="str">
        <f>IF(エントリー名簿!L62="","",エントリー名簿!L62)</f>
        <v/>
      </c>
      <c r="M58" s="2" t="str">
        <f>IF($C58="","",エントリー名簿!$G$3)</f>
        <v/>
      </c>
      <c r="N58" s="2" t="str">
        <f>IFERROR(VLOOKUP($M58,学校一覧!$A$2:$E$68,3,0),"")</f>
        <v/>
      </c>
      <c r="O58" s="2" t="str">
        <f>IFERROR(VLOOKUP($M58,学校一覧!$A$2:$E$68,4,0),"")</f>
        <v/>
      </c>
      <c r="P58" s="2" t="str">
        <f>IFERROR(VLOOKUP($M58,学校一覧!$A$2:$E$68,5,0),"")</f>
        <v/>
      </c>
      <c r="Q58" s="2" t="str">
        <f>IF(エントリー名簿!N62="","",エントリー名簿!N62)</f>
        <v/>
      </c>
      <c r="R58" s="2" t="str">
        <f>IF(エントリー名簿!O62="","",エントリー名簿!O62)</f>
        <v/>
      </c>
      <c r="S58" s="2" t="str">
        <f>IF(エントリー名簿!P62="","",エントリー名簿!P62)</f>
        <v/>
      </c>
      <c r="T58" s="2" t="str">
        <f>IF(エントリー名簿!Q62="","",エントリー名簿!Q62)</f>
        <v/>
      </c>
      <c r="U58" s="2" t="str">
        <f>IF(エントリー名簿!R62="","",エントリー名簿!R62)</f>
        <v/>
      </c>
      <c r="V58" s="2" t="str">
        <f>IF(エントリー名簿!S62="","",エントリー名簿!S62)</f>
        <v/>
      </c>
      <c r="W58" s="2" t="str">
        <f>IF(エントリー名簿!T62="","",エントリー名簿!T62)</f>
        <v/>
      </c>
    </row>
    <row r="59" spans="1:23" ht="20.149999999999999" customHeight="1">
      <c r="A59" s="2" t="str">
        <f>IF($C59="","",エントリー名簿!A63)</f>
        <v/>
      </c>
      <c r="B59" s="2" t="str">
        <f>IF($C59="","",エントリー名簿!B63)</f>
        <v/>
      </c>
      <c r="C59" s="2" t="str">
        <f>IF(エントリー名簿!C63="","",エントリー名簿!C63)</f>
        <v/>
      </c>
      <c r="D59" s="2" t="str">
        <f>IF(エントリー名簿!D63="","",エントリー名簿!D63)</f>
        <v/>
      </c>
      <c r="E59" s="2" t="str">
        <f>IF(エントリー名簿!E63="","",エントリー名簿!E63)</f>
        <v/>
      </c>
      <c r="F59" s="2" t="str">
        <f>IF(エントリー名簿!F63="","",エントリー名簿!F63)</f>
        <v/>
      </c>
      <c r="G59" s="2" t="str">
        <f>IF(エントリー名簿!G63="","",エントリー名簿!G63)</f>
        <v/>
      </c>
      <c r="H59" s="2" t="str">
        <f>IF(エントリー名簿!H63="","",エントリー名簿!H63)</f>
        <v/>
      </c>
      <c r="I59" s="2" t="str">
        <f>IF(エントリー名簿!I63="","",エントリー名簿!I63)</f>
        <v/>
      </c>
      <c r="J59" s="2" t="str">
        <f>IF(エントリー名簿!J63="","",エントリー名簿!J63)</f>
        <v/>
      </c>
      <c r="K59" s="2" t="str">
        <f>IF(エントリー名簿!K63="","",エントリー名簿!K63)</f>
        <v/>
      </c>
      <c r="L59" s="2" t="str">
        <f>IF(エントリー名簿!L63="","",エントリー名簿!L63)</f>
        <v/>
      </c>
      <c r="M59" s="2" t="str">
        <f>IF($C59="","",エントリー名簿!$G$3)</f>
        <v/>
      </c>
      <c r="N59" s="2" t="str">
        <f>IFERROR(VLOOKUP($M59,学校一覧!$A$2:$E$68,3,0),"")</f>
        <v/>
      </c>
      <c r="O59" s="2" t="str">
        <f>IFERROR(VLOOKUP($M59,学校一覧!$A$2:$E$68,4,0),"")</f>
        <v/>
      </c>
      <c r="P59" s="2" t="str">
        <f>IFERROR(VLOOKUP($M59,学校一覧!$A$2:$E$68,5,0),"")</f>
        <v/>
      </c>
      <c r="Q59" s="2" t="str">
        <f>IF(エントリー名簿!N63="","",エントリー名簿!N63)</f>
        <v/>
      </c>
      <c r="R59" s="2" t="str">
        <f>IF(エントリー名簿!O63="","",エントリー名簿!O63)</f>
        <v/>
      </c>
      <c r="S59" s="2" t="str">
        <f>IF(エントリー名簿!P63="","",エントリー名簿!P63)</f>
        <v/>
      </c>
      <c r="T59" s="2" t="str">
        <f>IF(エントリー名簿!Q63="","",エントリー名簿!Q63)</f>
        <v/>
      </c>
      <c r="U59" s="2" t="str">
        <f>IF(エントリー名簿!R63="","",エントリー名簿!R63)</f>
        <v/>
      </c>
      <c r="V59" s="2" t="str">
        <f>IF(エントリー名簿!S63="","",エントリー名簿!S63)</f>
        <v/>
      </c>
      <c r="W59" s="2" t="str">
        <f>IF(エントリー名簿!T63="","",エントリー名簿!T63)</f>
        <v/>
      </c>
    </row>
    <row r="60" spans="1:23" ht="20.149999999999999" customHeight="1">
      <c r="A60" s="2" t="str">
        <f>IF($C60="","",エントリー名簿!A64)</f>
        <v/>
      </c>
      <c r="B60" s="2" t="str">
        <f>IF($C60="","",エントリー名簿!B64)</f>
        <v/>
      </c>
      <c r="C60" s="2" t="str">
        <f>IF(エントリー名簿!C64="","",エントリー名簿!C64)</f>
        <v/>
      </c>
      <c r="D60" s="2" t="str">
        <f>IF(エントリー名簿!D64="","",エントリー名簿!D64)</f>
        <v/>
      </c>
      <c r="E60" s="2" t="str">
        <f>IF(エントリー名簿!E64="","",エントリー名簿!E64)</f>
        <v/>
      </c>
      <c r="F60" s="2" t="str">
        <f>IF(エントリー名簿!F64="","",エントリー名簿!F64)</f>
        <v/>
      </c>
      <c r="G60" s="2" t="str">
        <f>IF(エントリー名簿!G64="","",エントリー名簿!G64)</f>
        <v/>
      </c>
      <c r="H60" s="2" t="str">
        <f>IF(エントリー名簿!H64="","",エントリー名簿!H64)</f>
        <v/>
      </c>
      <c r="I60" s="2" t="str">
        <f>IF(エントリー名簿!I64="","",エントリー名簿!I64)</f>
        <v/>
      </c>
      <c r="J60" s="2" t="str">
        <f>IF(エントリー名簿!J64="","",エントリー名簿!J64)</f>
        <v/>
      </c>
      <c r="K60" s="2" t="str">
        <f>IF(エントリー名簿!K64="","",エントリー名簿!K64)</f>
        <v/>
      </c>
      <c r="L60" s="2" t="str">
        <f>IF(エントリー名簿!L64="","",エントリー名簿!L64)</f>
        <v/>
      </c>
      <c r="M60" s="2" t="str">
        <f>IF($C60="","",エントリー名簿!$G$3)</f>
        <v/>
      </c>
      <c r="N60" s="2" t="str">
        <f>IFERROR(VLOOKUP($M60,学校一覧!$A$2:$E$68,3,0),"")</f>
        <v/>
      </c>
      <c r="O60" s="2" t="str">
        <f>IFERROR(VLOOKUP($M60,学校一覧!$A$2:$E$68,4,0),"")</f>
        <v/>
      </c>
      <c r="P60" s="2" t="str">
        <f>IFERROR(VLOOKUP($M60,学校一覧!$A$2:$E$68,5,0),"")</f>
        <v/>
      </c>
      <c r="Q60" s="2" t="str">
        <f>IF(エントリー名簿!N64="","",エントリー名簿!N64)</f>
        <v/>
      </c>
      <c r="R60" s="2" t="str">
        <f>IF(エントリー名簿!O64="","",エントリー名簿!O64)</f>
        <v/>
      </c>
      <c r="S60" s="2" t="str">
        <f>IF(エントリー名簿!P64="","",エントリー名簿!P64)</f>
        <v/>
      </c>
      <c r="T60" s="2" t="str">
        <f>IF(エントリー名簿!Q64="","",エントリー名簿!Q64)</f>
        <v/>
      </c>
      <c r="U60" s="2" t="str">
        <f>IF(エントリー名簿!R64="","",エントリー名簿!R64)</f>
        <v/>
      </c>
      <c r="V60" s="2" t="str">
        <f>IF(エントリー名簿!S64="","",エントリー名簿!S64)</f>
        <v/>
      </c>
      <c r="W60" s="2" t="str">
        <f>IF(エントリー名簿!T64="","",エントリー名簿!T64)</f>
        <v/>
      </c>
    </row>
    <row r="61" spans="1:23" ht="20.149999999999999" customHeight="1">
      <c r="A61" s="2" t="str">
        <f>IF($C61="","",エントリー名簿!A65)</f>
        <v/>
      </c>
      <c r="B61" s="2" t="str">
        <f>IF($C61="","",エントリー名簿!B65)</f>
        <v/>
      </c>
      <c r="C61" s="2" t="str">
        <f>IF(エントリー名簿!C65="","",エントリー名簿!C65)</f>
        <v/>
      </c>
      <c r="D61" s="2" t="str">
        <f>IF(エントリー名簿!D65="","",エントリー名簿!D65)</f>
        <v/>
      </c>
      <c r="E61" s="2" t="str">
        <f>IF(エントリー名簿!E65="","",エントリー名簿!E65)</f>
        <v/>
      </c>
      <c r="F61" s="2" t="str">
        <f>IF(エントリー名簿!F65="","",エントリー名簿!F65)</f>
        <v/>
      </c>
      <c r="G61" s="2" t="str">
        <f>IF(エントリー名簿!G65="","",エントリー名簿!G65)</f>
        <v/>
      </c>
      <c r="H61" s="2" t="str">
        <f>IF(エントリー名簿!H65="","",エントリー名簿!H65)</f>
        <v/>
      </c>
      <c r="I61" s="2" t="str">
        <f>IF(エントリー名簿!I65="","",エントリー名簿!I65)</f>
        <v/>
      </c>
      <c r="J61" s="2" t="str">
        <f>IF(エントリー名簿!J65="","",エントリー名簿!J65)</f>
        <v/>
      </c>
      <c r="K61" s="2" t="str">
        <f>IF(エントリー名簿!K65="","",エントリー名簿!K65)</f>
        <v/>
      </c>
      <c r="L61" s="2" t="str">
        <f>IF(エントリー名簿!L65="","",エントリー名簿!L65)</f>
        <v/>
      </c>
      <c r="M61" s="2" t="str">
        <f>IF($C61="","",エントリー名簿!$G$3)</f>
        <v/>
      </c>
      <c r="N61" s="2" t="str">
        <f>IFERROR(VLOOKUP($M61,学校一覧!$A$2:$E$68,3,0),"")</f>
        <v/>
      </c>
      <c r="O61" s="2" t="str">
        <f>IFERROR(VLOOKUP($M61,学校一覧!$A$2:$E$68,4,0),"")</f>
        <v/>
      </c>
      <c r="P61" s="2" t="str">
        <f>IFERROR(VLOOKUP($M61,学校一覧!$A$2:$E$68,5,0),"")</f>
        <v/>
      </c>
      <c r="Q61" s="2" t="str">
        <f>IF(エントリー名簿!N65="","",エントリー名簿!N65)</f>
        <v/>
      </c>
      <c r="R61" s="2" t="str">
        <f>IF(エントリー名簿!O65="","",エントリー名簿!O65)</f>
        <v/>
      </c>
      <c r="S61" s="2" t="str">
        <f>IF(エントリー名簿!P65="","",エントリー名簿!P65)</f>
        <v/>
      </c>
      <c r="T61" s="2" t="str">
        <f>IF(エントリー名簿!Q65="","",エントリー名簿!Q65)</f>
        <v/>
      </c>
      <c r="U61" s="2" t="str">
        <f>IF(エントリー名簿!R65="","",エントリー名簿!R65)</f>
        <v/>
      </c>
      <c r="V61" s="2" t="str">
        <f>IF(エントリー名簿!S65="","",エントリー名簿!S65)</f>
        <v/>
      </c>
      <c r="W61" s="2" t="str">
        <f>IF(エントリー名簿!T65="","",エントリー名簿!T65)</f>
        <v/>
      </c>
    </row>
    <row r="62" spans="1:23" ht="20.149999999999999" customHeight="1">
      <c r="A62" s="2" t="str">
        <f>IF($C62="","",エントリー名簿!A66)</f>
        <v/>
      </c>
      <c r="B62" s="2" t="str">
        <f>IF($C62="","",エントリー名簿!B66)</f>
        <v/>
      </c>
      <c r="C62" s="2" t="str">
        <f>IF(エントリー名簿!C66="","",エントリー名簿!C66)</f>
        <v/>
      </c>
      <c r="D62" s="2" t="str">
        <f>IF(エントリー名簿!D66="","",エントリー名簿!D66)</f>
        <v/>
      </c>
      <c r="E62" s="2" t="str">
        <f>IF(エントリー名簿!E66="","",エントリー名簿!E66)</f>
        <v/>
      </c>
      <c r="F62" s="2" t="str">
        <f>IF(エントリー名簿!F66="","",エントリー名簿!F66)</f>
        <v/>
      </c>
      <c r="G62" s="2" t="str">
        <f>IF(エントリー名簿!G66="","",エントリー名簿!G66)</f>
        <v/>
      </c>
      <c r="H62" s="2" t="str">
        <f>IF(エントリー名簿!H66="","",エントリー名簿!H66)</f>
        <v/>
      </c>
      <c r="I62" s="2" t="str">
        <f>IF(エントリー名簿!I66="","",エントリー名簿!I66)</f>
        <v/>
      </c>
      <c r="J62" s="2" t="str">
        <f>IF(エントリー名簿!J66="","",エントリー名簿!J66)</f>
        <v/>
      </c>
      <c r="K62" s="2" t="str">
        <f>IF(エントリー名簿!K66="","",エントリー名簿!K66)</f>
        <v/>
      </c>
      <c r="L62" s="2" t="str">
        <f>IF(エントリー名簿!L66="","",エントリー名簿!L66)</f>
        <v/>
      </c>
      <c r="M62" s="2" t="str">
        <f>IF($C62="","",エントリー名簿!$G$3)</f>
        <v/>
      </c>
      <c r="N62" s="2" t="str">
        <f>IFERROR(VLOOKUP($M62,学校一覧!$A$2:$E$68,3,0),"")</f>
        <v/>
      </c>
      <c r="O62" s="2" t="str">
        <f>IFERROR(VLOOKUP($M62,学校一覧!$A$2:$E$68,4,0),"")</f>
        <v/>
      </c>
      <c r="P62" s="2" t="str">
        <f>IFERROR(VLOOKUP($M62,学校一覧!$A$2:$E$68,5,0),"")</f>
        <v/>
      </c>
      <c r="Q62" s="2" t="str">
        <f>IF(エントリー名簿!N66="","",エントリー名簿!N66)</f>
        <v/>
      </c>
      <c r="R62" s="2" t="str">
        <f>IF(エントリー名簿!O66="","",エントリー名簿!O66)</f>
        <v/>
      </c>
      <c r="S62" s="2" t="str">
        <f>IF(エントリー名簿!P66="","",エントリー名簿!P66)</f>
        <v/>
      </c>
      <c r="T62" s="2" t="str">
        <f>IF(エントリー名簿!Q66="","",エントリー名簿!Q66)</f>
        <v/>
      </c>
      <c r="U62" s="2" t="str">
        <f>IF(エントリー名簿!R66="","",エントリー名簿!R66)</f>
        <v/>
      </c>
      <c r="V62" s="2" t="str">
        <f>IF(エントリー名簿!S66="","",エントリー名簿!S66)</f>
        <v/>
      </c>
      <c r="W62" s="2" t="str">
        <f>IF(エントリー名簿!T66="","",エントリー名簿!T66)</f>
        <v/>
      </c>
    </row>
    <row r="63" spans="1:23" ht="20.149999999999999" customHeight="1">
      <c r="A63" s="2" t="str">
        <f>IF($C63="","",エントリー名簿!A67)</f>
        <v/>
      </c>
      <c r="B63" s="2" t="str">
        <f>IF($C63="","",エントリー名簿!B67)</f>
        <v/>
      </c>
      <c r="C63" s="2" t="str">
        <f>IF(エントリー名簿!C67="","",エントリー名簿!C67)</f>
        <v/>
      </c>
      <c r="D63" s="2" t="str">
        <f>IF(エントリー名簿!D67="","",エントリー名簿!D67)</f>
        <v/>
      </c>
      <c r="E63" s="2" t="str">
        <f>IF(エントリー名簿!E67="","",エントリー名簿!E67)</f>
        <v/>
      </c>
      <c r="F63" s="2" t="str">
        <f>IF(エントリー名簿!F67="","",エントリー名簿!F67)</f>
        <v/>
      </c>
      <c r="G63" s="2" t="str">
        <f>IF(エントリー名簿!G67="","",エントリー名簿!G67)</f>
        <v/>
      </c>
      <c r="H63" s="2" t="str">
        <f>IF(エントリー名簿!H67="","",エントリー名簿!H67)</f>
        <v/>
      </c>
      <c r="I63" s="2" t="str">
        <f>IF(エントリー名簿!I67="","",エントリー名簿!I67)</f>
        <v/>
      </c>
      <c r="J63" s="2" t="str">
        <f>IF(エントリー名簿!J67="","",エントリー名簿!J67)</f>
        <v/>
      </c>
      <c r="K63" s="2" t="str">
        <f>IF(エントリー名簿!K67="","",エントリー名簿!K67)</f>
        <v/>
      </c>
      <c r="L63" s="2" t="str">
        <f>IF(エントリー名簿!L67="","",エントリー名簿!L67)</f>
        <v/>
      </c>
      <c r="M63" s="2" t="str">
        <f>IF($C63="","",エントリー名簿!$G$3)</f>
        <v/>
      </c>
      <c r="N63" s="2" t="str">
        <f>IFERROR(VLOOKUP($M63,学校一覧!$A$2:$E$68,3,0),"")</f>
        <v/>
      </c>
      <c r="O63" s="2" t="str">
        <f>IFERROR(VLOOKUP($M63,学校一覧!$A$2:$E$68,4,0),"")</f>
        <v/>
      </c>
      <c r="P63" s="2" t="str">
        <f>IFERROR(VLOOKUP($M63,学校一覧!$A$2:$E$68,5,0),"")</f>
        <v/>
      </c>
      <c r="Q63" s="2" t="str">
        <f>IF(エントリー名簿!N67="","",エントリー名簿!N67)</f>
        <v/>
      </c>
      <c r="R63" s="2" t="str">
        <f>IF(エントリー名簿!O67="","",エントリー名簿!O67)</f>
        <v/>
      </c>
      <c r="S63" s="2" t="str">
        <f>IF(エントリー名簿!P67="","",エントリー名簿!P67)</f>
        <v/>
      </c>
      <c r="T63" s="2" t="str">
        <f>IF(エントリー名簿!Q67="","",エントリー名簿!Q67)</f>
        <v/>
      </c>
      <c r="U63" s="2" t="str">
        <f>IF(エントリー名簿!R67="","",エントリー名簿!R67)</f>
        <v/>
      </c>
      <c r="V63" s="2" t="str">
        <f>IF(エントリー名簿!S67="","",エントリー名簿!S67)</f>
        <v/>
      </c>
      <c r="W63" s="2" t="str">
        <f>IF(エントリー名簿!T67="","",エントリー名簿!T67)</f>
        <v/>
      </c>
    </row>
    <row r="64" spans="1:23" ht="20.149999999999999" customHeight="1">
      <c r="A64" s="2" t="str">
        <f>IF($C64="","",エントリー名簿!A68)</f>
        <v/>
      </c>
      <c r="B64" s="2" t="str">
        <f>IF($C64="","",エントリー名簿!B68)</f>
        <v/>
      </c>
      <c r="C64" s="2" t="str">
        <f>IF(エントリー名簿!C68="","",エントリー名簿!C68)</f>
        <v/>
      </c>
      <c r="D64" s="2" t="str">
        <f>IF(エントリー名簿!D68="","",エントリー名簿!D68)</f>
        <v/>
      </c>
      <c r="E64" s="2" t="str">
        <f>IF(エントリー名簿!E68="","",エントリー名簿!E68)</f>
        <v/>
      </c>
      <c r="F64" s="2" t="str">
        <f>IF(エントリー名簿!F68="","",エントリー名簿!F68)</f>
        <v/>
      </c>
      <c r="G64" s="2" t="str">
        <f>IF(エントリー名簿!G68="","",エントリー名簿!G68)</f>
        <v/>
      </c>
      <c r="H64" s="2" t="str">
        <f>IF(エントリー名簿!H68="","",エントリー名簿!H68)</f>
        <v/>
      </c>
      <c r="I64" s="2" t="str">
        <f>IF(エントリー名簿!I68="","",エントリー名簿!I68)</f>
        <v/>
      </c>
      <c r="J64" s="2" t="str">
        <f>IF(エントリー名簿!J68="","",エントリー名簿!J68)</f>
        <v/>
      </c>
      <c r="K64" s="2" t="str">
        <f>IF(エントリー名簿!K68="","",エントリー名簿!K68)</f>
        <v/>
      </c>
      <c r="L64" s="2" t="str">
        <f>IF(エントリー名簿!L68="","",エントリー名簿!L68)</f>
        <v/>
      </c>
      <c r="M64" s="2" t="str">
        <f>IF($C64="","",エントリー名簿!$G$3)</f>
        <v/>
      </c>
      <c r="N64" s="2" t="str">
        <f>IFERROR(VLOOKUP($M64,学校一覧!$A$2:$E$68,3,0),"")</f>
        <v/>
      </c>
      <c r="O64" s="2" t="str">
        <f>IFERROR(VLOOKUP($M64,学校一覧!$A$2:$E$68,4,0),"")</f>
        <v/>
      </c>
      <c r="P64" s="2" t="str">
        <f>IFERROR(VLOOKUP($M64,学校一覧!$A$2:$E$68,5,0),"")</f>
        <v/>
      </c>
      <c r="Q64" s="2" t="str">
        <f>IF(エントリー名簿!N68="","",エントリー名簿!N68)</f>
        <v/>
      </c>
      <c r="R64" s="2" t="str">
        <f>IF(エントリー名簿!O68="","",エントリー名簿!O68)</f>
        <v/>
      </c>
      <c r="S64" s="2" t="str">
        <f>IF(エントリー名簿!P68="","",エントリー名簿!P68)</f>
        <v/>
      </c>
      <c r="T64" s="2" t="str">
        <f>IF(エントリー名簿!Q68="","",エントリー名簿!Q68)</f>
        <v/>
      </c>
      <c r="U64" s="2" t="str">
        <f>IF(エントリー名簿!R68="","",エントリー名簿!R68)</f>
        <v/>
      </c>
      <c r="V64" s="2" t="str">
        <f>IF(エントリー名簿!S68="","",エントリー名簿!S68)</f>
        <v/>
      </c>
      <c r="W64" s="2" t="str">
        <f>IF(エントリー名簿!T68="","",エントリー名簿!T68)</f>
        <v/>
      </c>
    </row>
    <row r="65" spans="1:23" ht="20.149999999999999" customHeight="1">
      <c r="A65" s="2" t="str">
        <f>IF($C65="","",エントリー名簿!A69)</f>
        <v/>
      </c>
      <c r="B65" s="2" t="str">
        <f>IF($C65="","",エントリー名簿!B69)</f>
        <v/>
      </c>
      <c r="C65" s="2" t="str">
        <f>IF(エントリー名簿!C69="","",エントリー名簿!C69)</f>
        <v/>
      </c>
      <c r="D65" s="2" t="str">
        <f>IF(エントリー名簿!D69="","",エントリー名簿!D69)</f>
        <v/>
      </c>
      <c r="E65" s="2" t="str">
        <f>IF(エントリー名簿!E69="","",エントリー名簿!E69)</f>
        <v/>
      </c>
      <c r="F65" s="2" t="str">
        <f>IF(エントリー名簿!F69="","",エントリー名簿!F69)</f>
        <v/>
      </c>
      <c r="G65" s="2" t="str">
        <f>IF(エントリー名簿!G69="","",エントリー名簿!G69)</f>
        <v/>
      </c>
      <c r="H65" s="2" t="str">
        <f>IF(エントリー名簿!H69="","",エントリー名簿!H69)</f>
        <v/>
      </c>
      <c r="I65" s="2" t="str">
        <f>IF(エントリー名簿!I69="","",エントリー名簿!I69)</f>
        <v/>
      </c>
      <c r="J65" s="2" t="str">
        <f>IF(エントリー名簿!J69="","",エントリー名簿!J69)</f>
        <v/>
      </c>
      <c r="K65" s="2" t="str">
        <f>IF(エントリー名簿!K69="","",エントリー名簿!K69)</f>
        <v/>
      </c>
      <c r="L65" s="2" t="str">
        <f>IF(エントリー名簿!L69="","",エントリー名簿!L69)</f>
        <v/>
      </c>
      <c r="M65" s="2" t="str">
        <f>IF($C65="","",エントリー名簿!$G$3)</f>
        <v/>
      </c>
      <c r="N65" s="2" t="str">
        <f>IFERROR(VLOOKUP($M65,学校一覧!$A$2:$E$68,3,0),"")</f>
        <v/>
      </c>
      <c r="O65" s="2" t="str">
        <f>IFERROR(VLOOKUP($M65,学校一覧!$A$2:$E$68,4,0),"")</f>
        <v/>
      </c>
      <c r="P65" s="2" t="str">
        <f>IFERROR(VLOOKUP($M65,学校一覧!$A$2:$E$68,5,0),"")</f>
        <v/>
      </c>
      <c r="Q65" s="2" t="str">
        <f>IF(エントリー名簿!N69="","",エントリー名簿!N69)</f>
        <v/>
      </c>
      <c r="R65" s="2" t="str">
        <f>IF(エントリー名簿!O69="","",エントリー名簿!O69)</f>
        <v/>
      </c>
      <c r="S65" s="2" t="str">
        <f>IF(エントリー名簿!P69="","",エントリー名簿!P69)</f>
        <v/>
      </c>
      <c r="T65" s="2" t="str">
        <f>IF(エントリー名簿!Q69="","",エントリー名簿!Q69)</f>
        <v/>
      </c>
      <c r="U65" s="2" t="str">
        <f>IF(エントリー名簿!R69="","",エントリー名簿!R69)</f>
        <v/>
      </c>
      <c r="V65" s="2" t="str">
        <f>IF(エントリー名簿!S69="","",エントリー名簿!S69)</f>
        <v/>
      </c>
      <c r="W65" s="2" t="str">
        <f>IF(エントリー名簿!T69="","",エントリー名簿!T69)</f>
        <v/>
      </c>
    </row>
    <row r="66" spans="1:23" ht="20.149999999999999" customHeight="1">
      <c r="A66" s="2" t="str">
        <f>IF($C66="","",エントリー名簿!A70)</f>
        <v/>
      </c>
      <c r="B66" s="2" t="str">
        <f>IF($C66="","",エントリー名簿!B70)</f>
        <v/>
      </c>
      <c r="C66" s="2" t="str">
        <f>IF(エントリー名簿!C70="","",エントリー名簿!C70)</f>
        <v/>
      </c>
      <c r="D66" s="2" t="str">
        <f>IF(エントリー名簿!D70="","",エントリー名簿!D70)</f>
        <v/>
      </c>
      <c r="E66" s="2" t="str">
        <f>IF(エントリー名簿!E70="","",エントリー名簿!E70)</f>
        <v/>
      </c>
      <c r="F66" s="2" t="str">
        <f>IF(エントリー名簿!F70="","",エントリー名簿!F70)</f>
        <v/>
      </c>
      <c r="G66" s="2" t="str">
        <f>IF(エントリー名簿!G70="","",エントリー名簿!G70)</f>
        <v/>
      </c>
      <c r="H66" s="2" t="str">
        <f>IF(エントリー名簿!H70="","",エントリー名簿!H70)</f>
        <v/>
      </c>
      <c r="I66" s="2" t="str">
        <f>IF(エントリー名簿!I70="","",エントリー名簿!I70)</f>
        <v/>
      </c>
      <c r="J66" s="2" t="str">
        <f>IF(エントリー名簿!J70="","",エントリー名簿!J70)</f>
        <v/>
      </c>
      <c r="K66" s="2" t="str">
        <f>IF(エントリー名簿!K70="","",エントリー名簿!K70)</f>
        <v/>
      </c>
      <c r="L66" s="2" t="str">
        <f>IF(エントリー名簿!L70="","",エントリー名簿!L70)</f>
        <v/>
      </c>
      <c r="M66" s="2" t="str">
        <f>IF($C66="","",エントリー名簿!$G$3)</f>
        <v/>
      </c>
      <c r="N66" s="2" t="str">
        <f>IFERROR(VLOOKUP($M66,学校一覧!$A$2:$E$68,3,0),"")</f>
        <v/>
      </c>
      <c r="O66" s="2" t="str">
        <f>IFERROR(VLOOKUP($M66,学校一覧!$A$2:$E$68,4,0),"")</f>
        <v/>
      </c>
      <c r="P66" s="2" t="str">
        <f>IFERROR(VLOOKUP($M66,学校一覧!$A$2:$E$68,5,0),"")</f>
        <v/>
      </c>
      <c r="Q66" s="2" t="str">
        <f>IF(エントリー名簿!N70="","",エントリー名簿!N70)</f>
        <v/>
      </c>
      <c r="R66" s="2" t="str">
        <f>IF(エントリー名簿!O70="","",エントリー名簿!O70)</f>
        <v/>
      </c>
      <c r="S66" s="2" t="str">
        <f>IF(エントリー名簿!P70="","",エントリー名簿!P70)</f>
        <v/>
      </c>
      <c r="T66" s="2" t="str">
        <f>IF(エントリー名簿!Q70="","",エントリー名簿!Q70)</f>
        <v/>
      </c>
      <c r="U66" s="2" t="str">
        <f>IF(エントリー名簿!R70="","",エントリー名簿!R70)</f>
        <v/>
      </c>
      <c r="V66" s="2" t="str">
        <f>IF(エントリー名簿!S70="","",エントリー名簿!S70)</f>
        <v/>
      </c>
      <c r="W66" s="2" t="str">
        <f>IF(エントリー名簿!T70="","",エントリー名簿!T70)</f>
        <v/>
      </c>
    </row>
    <row r="67" spans="1:23" ht="20.149999999999999" customHeight="1">
      <c r="A67" s="2" t="str">
        <f>IF($C67="","",エントリー名簿!A71)</f>
        <v/>
      </c>
      <c r="B67" s="2" t="str">
        <f>IF($C67="","",エントリー名簿!B71)</f>
        <v/>
      </c>
      <c r="C67" s="2" t="str">
        <f>IF(エントリー名簿!C71="","",エントリー名簿!C71)</f>
        <v/>
      </c>
      <c r="D67" s="2" t="str">
        <f>IF(エントリー名簿!D71="","",エントリー名簿!D71)</f>
        <v/>
      </c>
      <c r="E67" s="2" t="str">
        <f>IF(エントリー名簿!E71="","",エントリー名簿!E71)</f>
        <v/>
      </c>
      <c r="F67" s="2" t="str">
        <f>IF(エントリー名簿!F71="","",エントリー名簿!F71)</f>
        <v/>
      </c>
      <c r="G67" s="2" t="str">
        <f>IF(エントリー名簿!G71="","",エントリー名簿!G71)</f>
        <v/>
      </c>
      <c r="H67" s="2" t="str">
        <f>IF(エントリー名簿!H71="","",エントリー名簿!H71)</f>
        <v/>
      </c>
      <c r="I67" s="2" t="str">
        <f>IF(エントリー名簿!I71="","",エントリー名簿!I71)</f>
        <v/>
      </c>
      <c r="J67" s="2" t="str">
        <f>IF(エントリー名簿!J71="","",エントリー名簿!J71)</f>
        <v/>
      </c>
      <c r="K67" s="2" t="str">
        <f>IF(エントリー名簿!K71="","",エントリー名簿!K71)</f>
        <v/>
      </c>
      <c r="L67" s="2" t="str">
        <f>IF(エントリー名簿!L71="","",エントリー名簿!L71)</f>
        <v/>
      </c>
      <c r="M67" s="2" t="str">
        <f>IF($C67="","",エントリー名簿!$G$3)</f>
        <v/>
      </c>
      <c r="N67" s="2" t="str">
        <f>IFERROR(VLOOKUP($M67,学校一覧!$A$2:$E$68,3,0),"")</f>
        <v/>
      </c>
      <c r="O67" s="2" t="str">
        <f>IFERROR(VLOOKUP($M67,学校一覧!$A$2:$E$68,4,0),"")</f>
        <v/>
      </c>
      <c r="P67" s="2" t="str">
        <f>IFERROR(VLOOKUP($M67,学校一覧!$A$2:$E$68,5,0),"")</f>
        <v/>
      </c>
      <c r="Q67" s="2" t="str">
        <f>IF(エントリー名簿!N71="","",エントリー名簿!N71)</f>
        <v/>
      </c>
      <c r="R67" s="2" t="str">
        <f>IF(エントリー名簿!O71="","",エントリー名簿!O71)</f>
        <v/>
      </c>
      <c r="S67" s="2" t="str">
        <f>IF(エントリー名簿!P71="","",エントリー名簿!P71)</f>
        <v/>
      </c>
      <c r="T67" s="2" t="str">
        <f>IF(エントリー名簿!Q71="","",エントリー名簿!Q71)</f>
        <v/>
      </c>
      <c r="U67" s="2" t="str">
        <f>IF(エントリー名簿!R71="","",エントリー名簿!R71)</f>
        <v/>
      </c>
      <c r="V67" s="2" t="str">
        <f>IF(エントリー名簿!S71="","",エントリー名簿!S71)</f>
        <v/>
      </c>
      <c r="W67" s="2" t="str">
        <f>IF(エントリー名簿!T71="","",エントリー名簿!T71)</f>
        <v/>
      </c>
    </row>
    <row r="68" spans="1:23" ht="20.149999999999999" customHeight="1">
      <c r="A68" s="2" t="str">
        <f>IF($C68="","",エントリー名簿!A72)</f>
        <v/>
      </c>
      <c r="B68" s="2" t="str">
        <f>IF($C68="","",エントリー名簿!B72)</f>
        <v/>
      </c>
      <c r="C68" s="2" t="str">
        <f>IF(エントリー名簿!C72="","",エントリー名簿!C72)</f>
        <v/>
      </c>
      <c r="D68" s="2" t="str">
        <f>IF(エントリー名簿!D72="","",エントリー名簿!D72)</f>
        <v/>
      </c>
      <c r="E68" s="2" t="str">
        <f>IF(エントリー名簿!E72="","",エントリー名簿!E72)</f>
        <v/>
      </c>
      <c r="F68" s="2" t="str">
        <f>IF(エントリー名簿!F72="","",エントリー名簿!F72)</f>
        <v/>
      </c>
      <c r="G68" s="2" t="str">
        <f>IF(エントリー名簿!G72="","",エントリー名簿!G72)</f>
        <v/>
      </c>
      <c r="H68" s="2" t="str">
        <f>IF(エントリー名簿!H72="","",エントリー名簿!H72)</f>
        <v/>
      </c>
      <c r="I68" s="2" t="str">
        <f>IF(エントリー名簿!I72="","",エントリー名簿!I72)</f>
        <v/>
      </c>
      <c r="J68" s="2" t="str">
        <f>IF(エントリー名簿!J72="","",エントリー名簿!J72)</f>
        <v/>
      </c>
      <c r="K68" s="2" t="str">
        <f>IF(エントリー名簿!K72="","",エントリー名簿!K72)</f>
        <v/>
      </c>
      <c r="L68" s="2" t="str">
        <f>IF(エントリー名簿!L72="","",エントリー名簿!L72)</f>
        <v/>
      </c>
      <c r="M68" s="2" t="str">
        <f>IF($C68="","",エントリー名簿!$G$3)</f>
        <v/>
      </c>
      <c r="N68" s="2" t="str">
        <f>IFERROR(VLOOKUP($M68,学校一覧!$A$2:$E$68,3,0),"")</f>
        <v/>
      </c>
      <c r="O68" s="2" t="str">
        <f>IFERROR(VLOOKUP($M68,学校一覧!$A$2:$E$68,4,0),"")</f>
        <v/>
      </c>
      <c r="P68" s="2" t="str">
        <f>IFERROR(VLOOKUP($M68,学校一覧!$A$2:$E$68,5,0),"")</f>
        <v/>
      </c>
      <c r="Q68" s="2" t="str">
        <f>IF(エントリー名簿!N72="","",エントリー名簿!N72)</f>
        <v/>
      </c>
      <c r="R68" s="2" t="str">
        <f>IF(エントリー名簿!O72="","",エントリー名簿!O72)</f>
        <v/>
      </c>
      <c r="S68" s="2" t="str">
        <f>IF(エントリー名簿!P72="","",エントリー名簿!P72)</f>
        <v/>
      </c>
      <c r="T68" s="2" t="str">
        <f>IF(エントリー名簿!Q72="","",エントリー名簿!Q72)</f>
        <v/>
      </c>
      <c r="U68" s="2" t="str">
        <f>IF(エントリー名簿!R72="","",エントリー名簿!R72)</f>
        <v/>
      </c>
      <c r="V68" s="2" t="str">
        <f>IF(エントリー名簿!S72="","",エントリー名簿!S72)</f>
        <v/>
      </c>
      <c r="W68" s="2" t="str">
        <f>IF(エントリー名簿!T72="","",エントリー名簿!T72)</f>
        <v/>
      </c>
    </row>
    <row r="69" spans="1:23" ht="20.149999999999999" customHeight="1">
      <c r="A69" s="2" t="str">
        <f>IF($C69="","",エントリー名簿!A73)</f>
        <v/>
      </c>
      <c r="B69" s="2" t="str">
        <f>IF($C69="","",エントリー名簿!B73)</f>
        <v/>
      </c>
      <c r="C69" s="2" t="str">
        <f>IF(エントリー名簿!C73="","",エントリー名簿!C73)</f>
        <v/>
      </c>
      <c r="D69" s="2" t="str">
        <f>IF(エントリー名簿!D73="","",エントリー名簿!D73)</f>
        <v/>
      </c>
      <c r="E69" s="2" t="str">
        <f>IF(エントリー名簿!E73="","",エントリー名簿!E73)</f>
        <v/>
      </c>
      <c r="F69" s="2" t="str">
        <f>IF(エントリー名簿!F73="","",エントリー名簿!F73)</f>
        <v/>
      </c>
      <c r="G69" s="2" t="str">
        <f>IF(エントリー名簿!G73="","",エントリー名簿!G73)</f>
        <v/>
      </c>
      <c r="H69" s="2" t="str">
        <f>IF(エントリー名簿!H73="","",エントリー名簿!H73)</f>
        <v/>
      </c>
      <c r="I69" s="2" t="str">
        <f>IF(エントリー名簿!I73="","",エントリー名簿!I73)</f>
        <v/>
      </c>
      <c r="J69" s="2" t="str">
        <f>IF(エントリー名簿!J73="","",エントリー名簿!J73)</f>
        <v/>
      </c>
      <c r="K69" s="2" t="str">
        <f>IF(エントリー名簿!K73="","",エントリー名簿!K73)</f>
        <v/>
      </c>
      <c r="L69" s="2" t="str">
        <f>IF(エントリー名簿!L73="","",エントリー名簿!L73)</f>
        <v/>
      </c>
      <c r="M69" s="2" t="str">
        <f>IF($C69="","",エントリー名簿!$G$3)</f>
        <v/>
      </c>
      <c r="N69" s="2" t="str">
        <f>IFERROR(VLOOKUP($M69,学校一覧!$A$2:$E$68,3,0),"")</f>
        <v/>
      </c>
      <c r="O69" s="2" t="str">
        <f>IFERROR(VLOOKUP($M69,学校一覧!$A$2:$E$68,4,0),"")</f>
        <v/>
      </c>
      <c r="P69" s="2" t="str">
        <f>IFERROR(VLOOKUP($M69,学校一覧!$A$2:$E$68,5,0),"")</f>
        <v/>
      </c>
      <c r="Q69" s="2" t="str">
        <f>IF(エントリー名簿!N73="","",エントリー名簿!N73)</f>
        <v/>
      </c>
      <c r="R69" s="2" t="str">
        <f>IF(エントリー名簿!O73="","",エントリー名簿!O73)</f>
        <v/>
      </c>
      <c r="S69" s="2" t="str">
        <f>IF(エントリー名簿!P73="","",エントリー名簿!P73)</f>
        <v/>
      </c>
      <c r="T69" s="2" t="str">
        <f>IF(エントリー名簿!Q73="","",エントリー名簿!Q73)</f>
        <v/>
      </c>
      <c r="U69" s="2" t="str">
        <f>IF(エントリー名簿!R73="","",エントリー名簿!R73)</f>
        <v/>
      </c>
      <c r="V69" s="2" t="str">
        <f>IF(エントリー名簿!S73="","",エントリー名簿!S73)</f>
        <v/>
      </c>
      <c r="W69" s="2" t="str">
        <f>IF(エントリー名簿!T73="","",エントリー名簿!T73)</f>
        <v/>
      </c>
    </row>
    <row r="70" spans="1:23" ht="20.149999999999999" customHeight="1">
      <c r="A70" s="2" t="str">
        <f>IF($C70="","",エントリー名簿!A74)</f>
        <v/>
      </c>
      <c r="B70" s="2" t="str">
        <f>IF($C70="","",エントリー名簿!B74)</f>
        <v/>
      </c>
      <c r="C70" s="2" t="str">
        <f>IF(エントリー名簿!C74="","",エントリー名簿!C74)</f>
        <v/>
      </c>
      <c r="D70" s="2" t="str">
        <f>IF(エントリー名簿!D74="","",エントリー名簿!D74)</f>
        <v/>
      </c>
      <c r="E70" s="2" t="str">
        <f>IF(エントリー名簿!E74="","",エントリー名簿!E74)</f>
        <v/>
      </c>
      <c r="F70" s="2" t="str">
        <f>IF(エントリー名簿!F74="","",エントリー名簿!F74)</f>
        <v/>
      </c>
      <c r="G70" s="2" t="str">
        <f>IF(エントリー名簿!G74="","",エントリー名簿!G74)</f>
        <v/>
      </c>
      <c r="H70" s="2" t="str">
        <f>IF(エントリー名簿!H74="","",エントリー名簿!H74)</f>
        <v/>
      </c>
      <c r="I70" s="2" t="str">
        <f>IF(エントリー名簿!I74="","",エントリー名簿!I74)</f>
        <v/>
      </c>
      <c r="J70" s="2" t="str">
        <f>IF(エントリー名簿!J74="","",エントリー名簿!J74)</f>
        <v/>
      </c>
      <c r="K70" s="2" t="str">
        <f>IF(エントリー名簿!K74="","",エントリー名簿!K74)</f>
        <v/>
      </c>
      <c r="L70" s="2" t="str">
        <f>IF(エントリー名簿!L74="","",エントリー名簿!L74)</f>
        <v/>
      </c>
      <c r="M70" s="2" t="str">
        <f>IF($C70="","",エントリー名簿!$G$3)</f>
        <v/>
      </c>
      <c r="N70" s="2" t="str">
        <f>IFERROR(VLOOKUP($M70,学校一覧!$A$2:$E$68,3,0),"")</f>
        <v/>
      </c>
      <c r="O70" s="2" t="str">
        <f>IFERROR(VLOOKUP($M70,学校一覧!$A$2:$E$68,4,0),"")</f>
        <v/>
      </c>
      <c r="P70" s="2" t="str">
        <f>IFERROR(VLOOKUP($M70,学校一覧!$A$2:$E$68,5,0),"")</f>
        <v/>
      </c>
      <c r="Q70" s="2" t="str">
        <f>IF(エントリー名簿!N74="","",エントリー名簿!N74)</f>
        <v/>
      </c>
      <c r="R70" s="2" t="str">
        <f>IF(エントリー名簿!O74="","",エントリー名簿!O74)</f>
        <v/>
      </c>
      <c r="S70" s="2" t="str">
        <f>IF(エントリー名簿!P74="","",エントリー名簿!P74)</f>
        <v/>
      </c>
      <c r="T70" s="2" t="str">
        <f>IF(エントリー名簿!Q74="","",エントリー名簿!Q74)</f>
        <v/>
      </c>
      <c r="U70" s="2" t="str">
        <f>IF(エントリー名簿!R74="","",エントリー名簿!R74)</f>
        <v/>
      </c>
      <c r="V70" s="2" t="str">
        <f>IF(エントリー名簿!S74="","",エントリー名簿!S74)</f>
        <v/>
      </c>
      <c r="W70" s="2" t="str">
        <f>IF(エントリー名簿!T74="","",エントリー名簿!T74)</f>
        <v/>
      </c>
    </row>
    <row r="71" spans="1:23" ht="20.149999999999999" customHeight="1">
      <c r="A71" s="2" t="str">
        <f>IF($C71="","",エントリー名簿!A75)</f>
        <v/>
      </c>
      <c r="B71" s="2" t="str">
        <f>IF($C71="","",エントリー名簿!B75)</f>
        <v/>
      </c>
      <c r="C71" s="2" t="str">
        <f>IF(エントリー名簿!C75="","",エントリー名簿!C75)</f>
        <v/>
      </c>
      <c r="D71" s="2" t="str">
        <f>IF(エントリー名簿!D75="","",エントリー名簿!D75)</f>
        <v/>
      </c>
      <c r="E71" s="2" t="str">
        <f>IF(エントリー名簿!E75="","",エントリー名簿!E75)</f>
        <v/>
      </c>
      <c r="F71" s="2" t="str">
        <f>IF(エントリー名簿!F75="","",エントリー名簿!F75)</f>
        <v/>
      </c>
      <c r="G71" s="2" t="str">
        <f>IF(エントリー名簿!G75="","",エントリー名簿!G75)</f>
        <v/>
      </c>
      <c r="H71" s="2" t="str">
        <f>IF(エントリー名簿!H75="","",エントリー名簿!H75)</f>
        <v/>
      </c>
      <c r="I71" s="2" t="str">
        <f>IF(エントリー名簿!I75="","",エントリー名簿!I75)</f>
        <v/>
      </c>
      <c r="J71" s="2" t="str">
        <f>IF(エントリー名簿!J75="","",エントリー名簿!J75)</f>
        <v/>
      </c>
      <c r="K71" s="2" t="str">
        <f>IF(エントリー名簿!K75="","",エントリー名簿!K75)</f>
        <v/>
      </c>
      <c r="L71" s="2" t="str">
        <f>IF(エントリー名簿!L75="","",エントリー名簿!L75)</f>
        <v/>
      </c>
      <c r="M71" s="2" t="str">
        <f>IF($C71="","",エントリー名簿!$G$3)</f>
        <v/>
      </c>
      <c r="N71" s="2" t="str">
        <f>IFERROR(VLOOKUP($M71,学校一覧!$A$2:$E$68,3,0),"")</f>
        <v/>
      </c>
      <c r="O71" s="2" t="str">
        <f>IFERROR(VLOOKUP($M71,学校一覧!$A$2:$E$68,4,0),"")</f>
        <v/>
      </c>
      <c r="P71" s="2" t="str">
        <f>IFERROR(VLOOKUP($M71,学校一覧!$A$2:$E$68,5,0),"")</f>
        <v/>
      </c>
      <c r="Q71" s="2" t="str">
        <f>IF(エントリー名簿!N75="","",エントリー名簿!N75)</f>
        <v/>
      </c>
      <c r="R71" s="2" t="str">
        <f>IF(エントリー名簿!O75="","",エントリー名簿!O75)</f>
        <v/>
      </c>
      <c r="S71" s="2" t="str">
        <f>IF(エントリー名簿!P75="","",エントリー名簿!P75)</f>
        <v/>
      </c>
      <c r="T71" s="2" t="str">
        <f>IF(エントリー名簿!Q75="","",エントリー名簿!Q75)</f>
        <v/>
      </c>
      <c r="U71" s="2" t="str">
        <f>IF(エントリー名簿!R75="","",エントリー名簿!R75)</f>
        <v/>
      </c>
      <c r="V71" s="2" t="str">
        <f>IF(エントリー名簿!S75="","",エントリー名簿!S75)</f>
        <v/>
      </c>
      <c r="W71" s="2" t="str">
        <f>IF(エントリー名簿!T75="","",エントリー名簿!T75)</f>
        <v/>
      </c>
    </row>
    <row r="72" spans="1:23" ht="20.149999999999999" customHeight="1">
      <c r="A72" s="2" t="str">
        <f>IF($C72="","",エントリー名簿!A76)</f>
        <v/>
      </c>
      <c r="B72" s="2" t="str">
        <f>IF($C72="","",エントリー名簿!B76)</f>
        <v/>
      </c>
      <c r="C72" s="2" t="str">
        <f>IF(エントリー名簿!C76="","",エントリー名簿!C76)</f>
        <v/>
      </c>
      <c r="D72" s="2" t="str">
        <f>IF(エントリー名簿!D76="","",エントリー名簿!D76)</f>
        <v/>
      </c>
      <c r="E72" s="2" t="str">
        <f>IF(エントリー名簿!E76="","",エントリー名簿!E76)</f>
        <v/>
      </c>
      <c r="F72" s="2" t="str">
        <f>IF(エントリー名簿!F76="","",エントリー名簿!F76)</f>
        <v/>
      </c>
      <c r="G72" s="2" t="str">
        <f>IF(エントリー名簿!G76="","",エントリー名簿!G76)</f>
        <v/>
      </c>
      <c r="H72" s="2" t="str">
        <f>IF(エントリー名簿!H76="","",エントリー名簿!H76)</f>
        <v/>
      </c>
      <c r="I72" s="2" t="str">
        <f>IF(エントリー名簿!I76="","",エントリー名簿!I76)</f>
        <v/>
      </c>
      <c r="J72" s="2" t="str">
        <f>IF(エントリー名簿!J76="","",エントリー名簿!J76)</f>
        <v/>
      </c>
      <c r="K72" s="2" t="str">
        <f>IF(エントリー名簿!K76="","",エントリー名簿!K76)</f>
        <v/>
      </c>
      <c r="L72" s="2" t="str">
        <f>IF(エントリー名簿!L76="","",エントリー名簿!L76)</f>
        <v/>
      </c>
      <c r="M72" s="2" t="str">
        <f>IF($C72="","",エントリー名簿!$G$3)</f>
        <v/>
      </c>
      <c r="N72" s="2" t="str">
        <f>IFERROR(VLOOKUP($M72,学校一覧!$A$2:$E$68,3,0),"")</f>
        <v/>
      </c>
      <c r="O72" s="2" t="str">
        <f>IFERROR(VLOOKUP($M72,学校一覧!$A$2:$E$68,4,0),"")</f>
        <v/>
      </c>
      <c r="P72" s="2" t="str">
        <f>IFERROR(VLOOKUP($M72,学校一覧!$A$2:$E$68,5,0),"")</f>
        <v/>
      </c>
      <c r="Q72" s="2" t="str">
        <f>IF(エントリー名簿!N76="","",エントリー名簿!N76)</f>
        <v/>
      </c>
      <c r="R72" s="2" t="str">
        <f>IF(エントリー名簿!O76="","",エントリー名簿!O76)</f>
        <v/>
      </c>
      <c r="S72" s="2" t="str">
        <f>IF(エントリー名簿!P76="","",エントリー名簿!P76)</f>
        <v/>
      </c>
      <c r="T72" s="2" t="str">
        <f>IF(エントリー名簿!Q76="","",エントリー名簿!Q76)</f>
        <v/>
      </c>
      <c r="U72" s="2" t="str">
        <f>IF(エントリー名簿!R76="","",エントリー名簿!R76)</f>
        <v/>
      </c>
      <c r="V72" s="2" t="str">
        <f>IF(エントリー名簿!S76="","",エントリー名簿!S76)</f>
        <v/>
      </c>
      <c r="W72" s="2" t="str">
        <f>IF(エントリー名簿!T76="","",エントリー名簿!T76)</f>
        <v/>
      </c>
    </row>
    <row r="73" spans="1:23" ht="20.149999999999999" customHeight="1">
      <c r="A73" s="2" t="str">
        <f>IF($C73="","",エントリー名簿!A77)</f>
        <v/>
      </c>
      <c r="B73" s="2" t="str">
        <f>IF($C73="","",エントリー名簿!B77)</f>
        <v/>
      </c>
      <c r="C73" s="2" t="str">
        <f>IF(エントリー名簿!C77="","",エントリー名簿!C77)</f>
        <v/>
      </c>
      <c r="D73" s="2" t="str">
        <f>IF(エントリー名簿!D77="","",エントリー名簿!D77)</f>
        <v/>
      </c>
      <c r="E73" s="2" t="str">
        <f>IF(エントリー名簿!E77="","",エントリー名簿!E77)</f>
        <v/>
      </c>
      <c r="F73" s="2" t="str">
        <f>IF(エントリー名簿!F77="","",エントリー名簿!F77)</f>
        <v/>
      </c>
      <c r="G73" s="2" t="str">
        <f>IF(エントリー名簿!G77="","",エントリー名簿!G77)</f>
        <v/>
      </c>
      <c r="H73" s="2" t="str">
        <f>IF(エントリー名簿!H77="","",エントリー名簿!H77)</f>
        <v/>
      </c>
      <c r="I73" s="2" t="str">
        <f>IF(エントリー名簿!I77="","",エントリー名簿!I77)</f>
        <v/>
      </c>
      <c r="J73" s="2" t="str">
        <f>IF(エントリー名簿!J77="","",エントリー名簿!J77)</f>
        <v/>
      </c>
      <c r="K73" s="2" t="str">
        <f>IF(エントリー名簿!K77="","",エントリー名簿!K77)</f>
        <v/>
      </c>
      <c r="L73" s="2" t="str">
        <f>IF(エントリー名簿!L77="","",エントリー名簿!L77)</f>
        <v/>
      </c>
      <c r="M73" s="2" t="str">
        <f>IF($C73="","",エントリー名簿!$G$3)</f>
        <v/>
      </c>
      <c r="N73" s="2" t="str">
        <f>IFERROR(VLOOKUP($M73,学校一覧!$A$2:$E$68,3,0),"")</f>
        <v/>
      </c>
      <c r="O73" s="2" t="str">
        <f>IFERROR(VLOOKUP($M73,学校一覧!$A$2:$E$68,4,0),"")</f>
        <v/>
      </c>
      <c r="P73" s="2" t="str">
        <f>IFERROR(VLOOKUP($M73,学校一覧!$A$2:$E$68,5,0),"")</f>
        <v/>
      </c>
      <c r="Q73" s="2" t="str">
        <f>IF(エントリー名簿!N77="","",エントリー名簿!N77)</f>
        <v/>
      </c>
      <c r="R73" s="2" t="str">
        <f>IF(エントリー名簿!O77="","",エントリー名簿!O77)</f>
        <v/>
      </c>
      <c r="S73" s="2" t="str">
        <f>IF(エントリー名簿!P77="","",エントリー名簿!P77)</f>
        <v/>
      </c>
      <c r="T73" s="2" t="str">
        <f>IF(エントリー名簿!Q77="","",エントリー名簿!Q77)</f>
        <v/>
      </c>
      <c r="U73" s="2" t="str">
        <f>IF(エントリー名簿!R77="","",エントリー名簿!R77)</f>
        <v/>
      </c>
      <c r="V73" s="2" t="str">
        <f>IF(エントリー名簿!S77="","",エントリー名簿!S77)</f>
        <v/>
      </c>
      <c r="W73" s="2" t="str">
        <f>IF(エントリー名簿!T77="","",エントリー名簿!T77)</f>
        <v/>
      </c>
    </row>
    <row r="74" spans="1:23" ht="20.149999999999999" customHeight="1">
      <c r="A74" s="2" t="str">
        <f>IF($C74="","",エントリー名簿!A78)</f>
        <v/>
      </c>
      <c r="B74" s="2" t="str">
        <f>IF($C74="","",エントリー名簿!B78)</f>
        <v/>
      </c>
      <c r="C74" s="2" t="str">
        <f>IF(エントリー名簿!C78="","",エントリー名簿!C78)</f>
        <v/>
      </c>
      <c r="D74" s="2" t="str">
        <f>IF(エントリー名簿!D78="","",エントリー名簿!D78)</f>
        <v/>
      </c>
      <c r="E74" s="2" t="str">
        <f>IF(エントリー名簿!E78="","",エントリー名簿!E78)</f>
        <v/>
      </c>
      <c r="F74" s="2" t="str">
        <f>IF(エントリー名簿!F78="","",エントリー名簿!F78)</f>
        <v/>
      </c>
      <c r="G74" s="2" t="str">
        <f>IF(エントリー名簿!G78="","",エントリー名簿!G78)</f>
        <v/>
      </c>
      <c r="H74" s="2" t="str">
        <f>IF(エントリー名簿!H78="","",エントリー名簿!H78)</f>
        <v/>
      </c>
      <c r="I74" s="2" t="str">
        <f>IF(エントリー名簿!I78="","",エントリー名簿!I78)</f>
        <v/>
      </c>
      <c r="J74" s="2" t="str">
        <f>IF(エントリー名簿!J78="","",エントリー名簿!J78)</f>
        <v/>
      </c>
      <c r="K74" s="2" t="str">
        <f>IF(エントリー名簿!K78="","",エントリー名簿!K78)</f>
        <v/>
      </c>
      <c r="L74" s="2" t="str">
        <f>IF(エントリー名簿!L78="","",エントリー名簿!L78)</f>
        <v/>
      </c>
      <c r="M74" s="2" t="str">
        <f>IF($C74="","",エントリー名簿!$G$3)</f>
        <v/>
      </c>
      <c r="N74" s="2" t="str">
        <f>IFERROR(VLOOKUP($M74,学校一覧!$A$2:$E$68,3,0),"")</f>
        <v/>
      </c>
      <c r="O74" s="2" t="str">
        <f>IFERROR(VLOOKUP($M74,学校一覧!$A$2:$E$68,4,0),"")</f>
        <v/>
      </c>
      <c r="P74" s="2" t="str">
        <f>IFERROR(VLOOKUP($M74,学校一覧!$A$2:$E$68,5,0),"")</f>
        <v/>
      </c>
      <c r="Q74" s="2" t="str">
        <f>IF(エントリー名簿!N78="","",エントリー名簿!N78)</f>
        <v/>
      </c>
      <c r="R74" s="2" t="str">
        <f>IF(エントリー名簿!O78="","",エントリー名簿!O78)</f>
        <v/>
      </c>
      <c r="S74" s="2" t="str">
        <f>IF(エントリー名簿!P78="","",エントリー名簿!P78)</f>
        <v/>
      </c>
      <c r="T74" s="2" t="str">
        <f>IF(エントリー名簿!Q78="","",エントリー名簿!Q78)</f>
        <v/>
      </c>
      <c r="U74" s="2" t="str">
        <f>IF(エントリー名簿!R78="","",エントリー名簿!R78)</f>
        <v/>
      </c>
      <c r="V74" s="2" t="str">
        <f>IF(エントリー名簿!S78="","",エントリー名簿!S78)</f>
        <v/>
      </c>
      <c r="W74" s="2" t="str">
        <f>IF(エントリー名簿!T78="","",エントリー名簿!T78)</f>
        <v/>
      </c>
    </row>
    <row r="75" spans="1:23" ht="20.149999999999999" customHeight="1">
      <c r="A75" s="2" t="str">
        <f>IF($C75="","",エントリー名簿!A79)</f>
        <v/>
      </c>
      <c r="B75" s="2" t="str">
        <f>IF($C75="","",エントリー名簿!B79)</f>
        <v/>
      </c>
      <c r="C75" s="2" t="str">
        <f>IF(エントリー名簿!C79="","",エントリー名簿!C79)</f>
        <v/>
      </c>
      <c r="D75" s="2" t="str">
        <f>IF(エントリー名簿!D79="","",エントリー名簿!D79)</f>
        <v/>
      </c>
      <c r="E75" s="2" t="str">
        <f>IF(エントリー名簿!E79="","",エントリー名簿!E79)</f>
        <v/>
      </c>
      <c r="F75" s="2" t="str">
        <f>IF(エントリー名簿!F79="","",エントリー名簿!F79)</f>
        <v/>
      </c>
      <c r="G75" s="2" t="str">
        <f>IF(エントリー名簿!G79="","",エントリー名簿!G79)</f>
        <v/>
      </c>
      <c r="H75" s="2" t="str">
        <f>IF(エントリー名簿!H79="","",エントリー名簿!H79)</f>
        <v/>
      </c>
      <c r="I75" s="2" t="str">
        <f>IF(エントリー名簿!I79="","",エントリー名簿!I79)</f>
        <v/>
      </c>
      <c r="J75" s="2" t="str">
        <f>IF(エントリー名簿!J79="","",エントリー名簿!J79)</f>
        <v/>
      </c>
      <c r="K75" s="2" t="str">
        <f>IF(エントリー名簿!K79="","",エントリー名簿!K79)</f>
        <v/>
      </c>
      <c r="L75" s="2" t="str">
        <f>IF(エントリー名簿!L79="","",エントリー名簿!L79)</f>
        <v/>
      </c>
      <c r="M75" s="2" t="str">
        <f>IF($C75="","",エントリー名簿!$G$3)</f>
        <v/>
      </c>
      <c r="N75" s="2" t="str">
        <f>IFERROR(VLOOKUP($M75,学校一覧!$A$2:$E$68,3,0),"")</f>
        <v/>
      </c>
      <c r="O75" s="2" t="str">
        <f>IFERROR(VLOOKUP($M75,学校一覧!$A$2:$E$68,4,0),"")</f>
        <v/>
      </c>
      <c r="P75" s="2" t="str">
        <f>IFERROR(VLOOKUP($M75,学校一覧!$A$2:$E$68,5,0),"")</f>
        <v/>
      </c>
      <c r="Q75" s="2" t="str">
        <f>IF(エントリー名簿!N79="","",エントリー名簿!N79)</f>
        <v/>
      </c>
      <c r="R75" s="2" t="str">
        <f>IF(エントリー名簿!O79="","",エントリー名簿!O79)</f>
        <v/>
      </c>
      <c r="S75" s="2" t="str">
        <f>IF(エントリー名簿!P79="","",エントリー名簿!P79)</f>
        <v/>
      </c>
      <c r="T75" s="2" t="str">
        <f>IF(エントリー名簿!Q79="","",エントリー名簿!Q79)</f>
        <v/>
      </c>
      <c r="U75" s="2" t="str">
        <f>IF(エントリー名簿!R79="","",エントリー名簿!R79)</f>
        <v/>
      </c>
      <c r="V75" s="2" t="str">
        <f>IF(エントリー名簿!S79="","",エントリー名簿!S79)</f>
        <v/>
      </c>
      <c r="W75" s="2" t="str">
        <f>IF(エントリー名簿!T79="","",エントリー名簿!T79)</f>
        <v/>
      </c>
    </row>
    <row r="76" spans="1:23" ht="20.149999999999999" customHeight="1">
      <c r="A76" s="2" t="str">
        <f>IF($C76="","",エントリー名簿!A80)</f>
        <v/>
      </c>
      <c r="B76" s="2" t="str">
        <f>IF($C76="","",エントリー名簿!B80)</f>
        <v/>
      </c>
      <c r="C76" s="2" t="str">
        <f>IF(エントリー名簿!C80="","",エントリー名簿!C80)</f>
        <v/>
      </c>
      <c r="D76" s="2" t="str">
        <f>IF(エントリー名簿!D80="","",エントリー名簿!D80)</f>
        <v/>
      </c>
      <c r="E76" s="2" t="str">
        <f>IF(エントリー名簿!E80="","",エントリー名簿!E80)</f>
        <v/>
      </c>
      <c r="F76" s="2" t="str">
        <f>IF(エントリー名簿!F80="","",エントリー名簿!F80)</f>
        <v/>
      </c>
      <c r="G76" s="2" t="str">
        <f>IF(エントリー名簿!G80="","",エントリー名簿!G80)</f>
        <v/>
      </c>
      <c r="H76" s="2" t="str">
        <f>IF(エントリー名簿!H80="","",エントリー名簿!H80)</f>
        <v/>
      </c>
      <c r="I76" s="2" t="str">
        <f>IF(エントリー名簿!I80="","",エントリー名簿!I80)</f>
        <v/>
      </c>
      <c r="J76" s="2" t="str">
        <f>IF(エントリー名簿!J80="","",エントリー名簿!J80)</f>
        <v/>
      </c>
      <c r="K76" s="2" t="str">
        <f>IF(エントリー名簿!K80="","",エントリー名簿!K80)</f>
        <v/>
      </c>
      <c r="L76" s="2" t="str">
        <f>IF(エントリー名簿!L80="","",エントリー名簿!L80)</f>
        <v/>
      </c>
      <c r="M76" s="2" t="str">
        <f>IF($C76="","",エントリー名簿!$G$3)</f>
        <v/>
      </c>
      <c r="N76" s="2" t="str">
        <f>IFERROR(VLOOKUP($M76,学校一覧!$A$2:$E$68,3,0),"")</f>
        <v/>
      </c>
      <c r="O76" s="2" t="str">
        <f>IFERROR(VLOOKUP($M76,学校一覧!$A$2:$E$68,4,0),"")</f>
        <v/>
      </c>
      <c r="P76" s="2" t="str">
        <f>IFERROR(VLOOKUP($M76,学校一覧!$A$2:$E$68,5,0),"")</f>
        <v/>
      </c>
      <c r="Q76" s="2" t="str">
        <f>IF(エントリー名簿!N80="","",エントリー名簿!N80)</f>
        <v/>
      </c>
      <c r="R76" s="2" t="str">
        <f>IF(エントリー名簿!O80="","",エントリー名簿!O80)</f>
        <v/>
      </c>
      <c r="S76" s="2" t="str">
        <f>IF(エントリー名簿!P80="","",エントリー名簿!P80)</f>
        <v/>
      </c>
      <c r="T76" s="2" t="str">
        <f>IF(エントリー名簿!Q80="","",エントリー名簿!Q80)</f>
        <v/>
      </c>
      <c r="U76" s="2" t="str">
        <f>IF(エントリー名簿!R80="","",エントリー名簿!R80)</f>
        <v/>
      </c>
      <c r="V76" s="2" t="str">
        <f>IF(エントリー名簿!S80="","",エントリー名簿!S80)</f>
        <v/>
      </c>
      <c r="W76" s="2" t="str">
        <f>IF(エントリー名簿!T80="","",エントリー名簿!T80)</f>
        <v/>
      </c>
    </row>
    <row r="77" spans="1:23" ht="20.149999999999999" customHeight="1">
      <c r="A77" s="2" t="str">
        <f>IF($C77="","",エントリー名簿!A81)</f>
        <v/>
      </c>
      <c r="B77" s="2" t="str">
        <f>IF($C77="","",エントリー名簿!B81)</f>
        <v/>
      </c>
      <c r="C77" s="2" t="str">
        <f>IF(エントリー名簿!C81="","",エントリー名簿!C81)</f>
        <v/>
      </c>
      <c r="D77" s="2" t="str">
        <f>IF(エントリー名簿!D81="","",エントリー名簿!D81)</f>
        <v/>
      </c>
      <c r="E77" s="2" t="str">
        <f>IF(エントリー名簿!E81="","",エントリー名簿!E81)</f>
        <v/>
      </c>
      <c r="F77" s="2" t="str">
        <f>IF(エントリー名簿!F81="","",エントリー名簿!F81)</f>
        <v/>
      </c>
      <c r="G77" s="2" t="str">
        <f>IF(エントリー名簿!G81="","",エントリー名簿!G81)</f>
        <v/>
      </c>
      <c r="H77" s="2" t="str">
        <f>IF(エントリー名簿!H81="","",エントリー名簿!H81)</f>
        <v/>
      </c>
      <c r="I77" s="2" t="str">
        <f>IF(エントリー名簿!I81="","",エントリー名簿!I81)</f>
        <v/>
      </c>
      <c r="J77" s="2" t="str">
        <f>IF(エントリー名簿!J81="","",エントリー名簿!J81)</f>
        <v/>
      </c>
      <c r="K77" s="2" t="str">
        <f>IF(エントリー名簿!K81="","",エントリー名簿!K81)</f>
        <v/>
      </c>
      <c r="L77" s="2" t="str">
        <f>IF(エントリー名簿!L81="","",エントリー名簿!L81)</f>
        <v/>
      </c>
      <c r="M77" s="2" t="str">
        <f>IF($C77="","",エントリー名簿!$G$3)</f>
        <v/>
      </c>
      <c r="N77" s="2" t="str">
        <f>IFERROR(VLOOKUP($M77,学校一覧!$A$2:$E$68,3,0),"")</f>
        <v/>
      </c>
      <c r="O77" s="2" t="str">
        <f>IFERROR(VLOOKUP($M77,学校一覧!$A$2:$E$68,4,0),"")</f>
        <v/>
      </c>
      <c r="P77" s="2" t="str">
        <f>IFERROR(VLOOKUP($M77,学校一覧!$A$2:$E$68,5,0),"")</f>
        <v/>
      </c>
      <c r="Q77" s="2" t="str">
        <f>IF(エントリー名簿!N81="","",エントリー名簿!N81)</f>
        <v/>
      </c>
      <c r="R77" s="2" t="str">
        <f>IF(エントリー名簿!O81="","",エントリー名簿!O81)</f>
        <v/>
      </c>
      <c r="S77" s="2" t="str">
        <f>IF(エントリー名簿!P81="","",エントリー名簿!P81)</f>
        <v/>
      </c>
      <c r="T77" s="2" t="str">
        <f>IF(エントリー名簿!Q81="","",エントリー名簿!Q81)</f>
        <v/>
      </c>
      <c r="U77" s="2" t="str">
        <f>IF(エントリー名簿!R81="","",エントリー名簿!R81)</f>
        <v/>
      </c>
      <c r="V77" s="2" t="str">
        <f>IF(エントリー名簿!S81="","",エントリー名簿!S81)</f>
        <v/>
      </c>
      <c r="W77" s="2" t="str">
        <f>IF(エントリー名簿!T81="","",エントリー名簿!T81)</f>
        <v/>
      </c>
    </row>
    <row r="78" spans="1:23" ht="20.149999999999999" customHeight="1">
      <c r="A78" s="2" t="str">
        <f>IF($C78="","",エントリー名簿!A82)</f>
        <v/>
      </c>
      <c r="B78" s="2" t="str">
        <f>IF($C78="","",エントリー名簿!B82)</f>
        <v/>
      </c>
      <c r="C78" s="2" t="str">
        <f>IF(エントリー名簿!C82="","",エントリー名簿!C82)</f>
        <v/>
      </c>
      <c r="D78" s="2" t="str">
        <f>IF(エントリー名簿!D82="","",エントリー名簿!D82)</f>
        <v/>
      </c>
      <c r="E78" s="2" t="str">
        <f>IF(エントリー名簿!E82="","",エントリー名簿!E82)</f>
        <v/>
      </c>
      <c r="F78" s="2" t="str">
        <f>IF(エントリー名簿!F82="","",エントリー名簿!F82)</f>
        <v/>
      </c>
      <c r="G78" s="2" t="str">
        <f>IF(エントリー名簿!G82="","",エントリー名簿!G82)</f>
        <v/>
      </c>
      <c r="H78" s="2" t="str">
        <f>IF(エントリー名簿!H82="","",エントリー名簿!H82)</f>
        <v/>
      </c>
      <c r="I78" s="2" t="str">
        <f>IF(エントリー名簿!I82="","",エントリー名簿!I82)</f>
        <v/>
      </c>
      <c r="J78" s="2" t="str">
        <f>IF(エントリー名簿!J82="","",エントリー名簿!J82)</f>
        <v/>
      </c>
      <c r="K78" s="2" t="str">
        <f>IF(エントリー名簿!K82="","",エントリー名簿!K82)</f>
        <v/>
      </c>
      <c r="L78" s="2" t="str">
        <f>IF(エントリー名簿!L82="","",エントリー名簿!L82)</f>
        <v/>
      </c>
      <c r="M78" s="2" t="str">
        <f>IF($C78="","",エントリー名簿!$G$3)</f>
        <v/>
      </c>
      <c r="N78" s="2" t="str">
        <f>IFERROR(VLOOKUP($M78,学校一覧!$A$2:$E$68,3,0),"")</f>
        <v/>
      </c>
      <c r="O78" s="2" t="str">
        <f>IFERROR(VLOOKUP($M78,学校一覧!$A$2:$E$68,4,0),"")</f>
        <v/>
      </c>
      <c r="P78" s="2" t="str">
        <f>IFERROR(VLOOKUP($M78,学校一覧!$A$2:$E$68,5,0),"")</f>
        <v/>
      </c>
      <c r="Q78" s="2" t="str">
        <f>IF(エントリー名簿!N82="","",エントリー名簿!N82)</f>
        <v/>
      </c>
      <c r="R78" s="2" t="str">
        <f>IF(エントリー名簿!O82="","",エントリー名簿!O82)</f>
        <v/>
      </c>
      <c r="S78" s="2" t="str">
        <f>IF(エントリー名簿!P82="","",エントリー名簿!P82)</f>
        <v/>
      </c>
      <c r="T78" s="2" t="str">
        <f>IF(エントリー名簿!Q82="","",エントリー名簿!Q82)</f>
        <v/>
      </c>
      <c r="U78" s="2" t="str">
        <f>IF(エントリー名簿!R82="","",エントリー名簿!R82)</f>
        <v/>
      </c>
      <c r="V78" s="2" t="str">
        <f>IF(エントリー名簿!S82="","",エントリー名簿!S82)</f>
        <v/>
      </c>
      <c r="W78" s="2" t="str">
        <f>IF(エントリー名簿!T82="","",エントリー名簿!T82)</f>
        <v/>
      </c>
    </row>
    <row r="79" spans="1:23" ht="20.149999999999999" customHeight="1">
      <c r="A79" s="2" t="str">
        <f>IF($C79="","",エントリー名簿!A83)</f>
        <v/>
      </c>
      <c r="B79" s="2" t="str">
        <f>IF($C79="","",エントリー名簿!B83)</f>
        <v/>
      </c>
      <c r="C79" s="2" t="str">
        <f>IF(エントリー名簿!C83="","",エントリー名簿!C83)</f>
        <v/>
      </c>
      <c r="D79" s="2" t="str">
        <f>IF(エントリー名簿!D83="","",エントリー名簿!D83)</f>
        <v/>
      </c>
      <c r="E79" s="2" t="str">
        <f>IF(エントリー名簿!E83="","",エントリー名簿!E83)</f>
        <v/>
      </c>
      <c r="F79" s="2" t="str">
        <f>IF(エントリー名簿!F83="","",エントリー名簿!F83)</f>
        <v/>
      </c>
      <c r="G79" s="2" t="str">
        <f>IF(エントリー名簿!G83="","",エントリー名簿!G83)</f>
        <v/>
      </c>
      <c r="H79" s="2" t="str">
        <f>IF(エントリー名簿!H83="","",エントリー名簿!H83)</f>
        <v/>
      </c>
      <c r="I79" s="2" t="str">
        <f>IF(エントリー名簿!I83="","",エントリー名簿!I83)</f>
        <v/>
      </c>
      <c r="J79" s="2" t="str">
        <f>IF(エントリー名簿!J83="","",エントリー名簿!J83)</f>
        <v/>
      </c>
      <c r="K79" s="2" t="str">
        <f>IF(エントリー名簿!K83="","",エントリー名簿!K83)</f>
        <v/>
      </c>
      <c r="L79" s="2" t="str">
        <f>IF(エントリー名簿!L83="","",エントリー名簿!L83)</f>
        <v/>
      </c>
      <c r="M79" s="2" t="str">
        <f>IF($C79="","",エントリー名簿!$G$3)</f>
        <v/>
      </c>
      <c r="N79" s="2" t="str">
        <f>IFERROR(VLOOKUP($M79,学校一覧!$A$2:$E$68,3,0),"")</f>
        <v/>
      </c>
      <c r="O79" s="2" t="str">
        <f>IFERROR(VLOOKUP($M79,学校一覧!$A$2:$E$68,4,0),"")</f>
        <v/>
      </c>
      <c r="P79" s="2" t="str">
        <f>IFERROR(VLOOKUP($M79,学校一覧!$A$2:$E$68,5,0),"")</f>
        <v/>
      </c>
      <c r="Q79" s="2" t="str">
        <f>IF(エントリー名簿!N83="","",エントリー名簿!N83)</f>
        <v/>
      </c>
      <c r="R79" s="2" t="str">
        <f>IF(エントリー名簿!O83="","",エントリー名簿!O83)</f>
        <v/>
      </c>
      <c r="S79" s="2" t="str">
        <f>IF(エントリー名簿!P83="","",エントリー名簿!P83)</f>
        <v/>
      </c>
      <c r="T79" s="2" t="str">
        <f>IF(エントリー名簿!Q83="","",エントリー名簿!Q83)</f>
        <v/>
      </c>
      <c r="U79" s="2" t="str">
        <f>IF(エントリー名簿!R83="","",エントリー名簿!R83)</f>
        <v/>
      </c>
      <c r="V79" s="2" t="str">
        <f>IF(エントリー名簿!S83="","",エントリー名簿!S83)</f>
        <v/>
      </c>
      <c r="W79" s="2" t="str">
        <f>IF(エントリー名簿!T83="","",エントリー名簿!T83)</f>
        <v/>
      </c>
    </row>
    <row r="80" spans="1:23" ht="20.149999999999999" customHeight="1">
      <c r="A80" s="2" t="str">
        <f>IF($C80="","",エントリー名簿!A84)</f>
        <v/>
      </c>
      <c r="B80" s="2" t="str">
        <f>IF($C80="","",エントリー名簿!B84)</f>
        <v/>
      </c>
      <c r="C80" s="2" t="str">
        <f>IF(エントリー名簿!C84="","",エントリー名簿!C84)</f>
        <v/>
      </c>
      <c r="D80" s="2" t="str">
        <f>IF(エントリー名簿!D84="","",エントリー名簿!D84)</f>
        <v/>
      </c>
      <c r="E80" s="2" t="str">
        <f>IF(エントリー名簿!E84="","",エントリー名簿!E84)</f>
        <v/>
      </c>
      <c r="F80" s="2" t="str">
        <f>IF(エントリー名簿!F84="","",エントリー名簿!F84)</f>
        <v/>
      </c>
      <c r="G80" s="2" t="str">
        <f>IF(エントリー名簿!G84="","",エントリー名簿!G84)</f>
        <v/>
      </c>
      <c r="H80" s="2" t="str">
        <f>IF(エントリー名簿!H84="","",エントリー名簿!H84)</f>
        <v/>
      </c>
      <c r="I80" s="2" t="str">
        <f>IF(エントリー名簿!I84="","",エントリー名簿!I84)</f>
        <v/>
      </c>
      <c r="J80" s="2" t="str">
        <f>IF(エントリー名簿!J84="","",エントリー名簿!J84)</f>
        <v/>
      </c>
      <c r="K80" s="2" t="str">
        <f>IF(エントリー名簿!K84="","",エントリー名簿!K84)</f>
        <v/>
      </c>
      <c r="L80" s="2" t="str">
        <f>IF(エントリー名簿!L84="","",エントリー名簿!L84)</f>
        <v/>
      </c>
      <c r="M80" s="2" t="str">
        <f>IF($C80="","",エントリー名簿!$G$3)</f>
        <v/>
      </c>
      <c r="N80" s="2" t="str">
        <f>IFERROR(VLOOKUP($M80,学校一覧!$A$2:$E$68,3,0),"")</f>
        <v/>
      </c>
      <c r="O80" s="2" t="str">
        <f>IFERROR(VLOOKUP($M80,学校一覧!$A$2:$E$68,4,0),"")</f>
        <v/>
      </c>
      <c r="P80" s="2" t="str">
        <f>IFERROR(VLOOKUP($M80,学校一覧!$A$2:$E$68,5,0),"")</f>
        <v/>
      </c>
      <c r="Q80" s="2" t="str">
        <f>IF(エントリー名簿!N84="","",エントリー名簿!N84)</f>
        <v/>
      </c>
      <c r="R80" s="2" t="str">
        <f>IF(エントリー名簿!O84="","",エントリー名簿!O84)</f>
        <v/>
      </c>
      <c r="S80" s="2" t="str">
        <f>IF(エントリー名簿!P84="","",エントリー名簿!P84)</f>
        <v/>
      </c>
      <c r="T80" s="2" t="str">
        <f>IF(エントリー名簿!Q84="","",エントリー名簿!Q84)</f>
        <v/>
      </c>
      <c r="U80" s="2" t="str">
        <f>IF(エントリー名簿!R84="","",エントリー名簿!R84)</f>
        <v/>
      </c>
      <c r="V80" s="2" t="str">
        <f>IF(エントリー名簿!S84="","",エントリー名簿!S84)</f>
        <v/>
      </c>
      <c r="W80" s="2" t="str">
        <f>IF(エントリー名簿!T84="","",エントリー名簿!T84)</f>
        <v/>
      </c>
    </row>
    <row r="81" spans="1:23" ht="20.149999999999999" customHeight="1">
      <c r="A81" s="2" t="str">
        <f>IF($C81="","",エントリー名簿!A85)</f>
        <v/>
      </c>
      <c r="B81" s="2" t="str">
        <f>IF($C81="","",エントリー名簿!B85)</f>
        <v/>
      </c>
      <c r="C81" s="2" t="str">
        <f>IF(エントリー名簿!C85="","",エントリー名簿!C85)</f>
        <v/>
      </c>
      <c r="D81" s="2" t="str">
        <f>IF(エントリー名簿!D85="","",エントリー名簿!D85)</f>
        <v/>
      </c>
      <c r="E81" s="2" t="str">
        <f>IF(エントリー名簿!E85="","",エントリー名簿!E85)</f>
        <v/>
      </c>
      <c r="F81" s="2" t="str">
        <f>IF(エントリー名簿!F85="","",エントリー名簿!F85)</f>
        <v/>
      </c>
      <c r="G81" s="2" t="str">
        <f>IF(エントリー名簿!G85="","",エントリー名簿!G85)</f>
        <v/>
      </c>
      <c r="H81" s="2" t="str">
        <f>IF(エントリー名簿!H85="","",エントリー名簿!H85)</f>
        <v/>
      </c>
      <c r="I81" s="2" t="str">
        <f>IF(エントリー名簿!I85="","",エントリー名簿!I85)</f>
        <v/>
      </c>
      <c r="J81" s="2" t="str">
        <f>IF(エントリー名簿!J85="","",エントリー名簿!J85)</f>
        <v/>
      </c>
      <c r="K81" s="2" t="str">
        <f>IF(エントリー名簿!K85="","",エントリー名簿!K85)</f>
        <v/>
      </c>
      <c r="L81" s="2" t="str">
        <f>IF(エントリー名簿!L85="","",エントリー名簿!L85)</f>
        <v/>
      </c>
      <c r="M81" s="2" t="str">
        <f>IF($C81="","",エントリー名簿!$G$3)</f>
        <v/>
      </c>
      <c r="N81" s="2" t="str">
        <f>IFERROR(VLOOKUP($M81,学校一覧!$A$2:$E$68,3,0),"")</f>
        <v/>
      </c>
      <c r="O81" s="2" t="str">
        <f>IFERROR(VLOOKUP($M81,学校一覧!$A$2:$E$68,4,0),"")</f>
        <v/>
      </c>
      <c r="P81" s="2" t="str">
        <f>IFERROR(VLOOKUP($M81,学校一覧!$A$2:$E$68,5,0),"")</f>
        <v/>
      </c>
      <c r="Q81" s="2" t="str">
        <f>IF(エントリー名簿!N85="","",エントリー名簿!N85)</f>
        <v/>
      </c>
      <c r="R81" s="2" t="str">
        <f>IF(エントリー名簿!O85="","",エントリー名簿!O85)</f>
        <v/>
      </c>
      <c r="S81" s="2" t="str">
        <f>IF(エントリー名簿!P85="","",エントリー名簿!P85)</f>
        <v/>
      </c>
      <c r="T81" s="2" t="str">
        <f>IF(エントリー名簿!Q85="","",エントリー名簿!Q85)</f>
        <v/>
      </c>
      <c r="U81" s="2" t="str">
        <f>IF(エントリー名簿!R85="","",エントリー名簿!R85)</f>
        <v/>
      </c>
      <c r="V81" s="2" t="str">
        <f>IF(エントリー名簿!S85="","",エントリー名簿!S85)</f>
        <v/>
      </c>
      <c r="W81" s="2" t="str">
        <f>IF(エントリー名簿!T85="","",エントリー名簿!T85)</f>
        <v/>
      </c>
    </row>
    <row r="82" spans="1:23" ht="20.149999999999999" customHeight="1">
      <c r="A82" s="2" t="str">
        <f>IF($C82="","",エントリー名簿!A86)</f>
        <v/>
      </c>
      <c r="B82" s="2" t="str">
        <f>IF($C82="","",エントリー名簿!B86)</f>
        <v/>
      </c>
      <c r="C82" s="2" t="str">
        <f>IF(エントリー名簿!C86="","",エントリー名簿!C86)</f>
        <v/>
      </c>
      <c r="D82" s="2" t="str">
        <f>IF(エントリー名簿!D86="","",エントリー名簿!D86)</f>
        <v/>
      </c>
      <c r="E82" s="2" t="str">
        <f>IF(エントリー名簿!E86="","",エントリー名簿!E86)</f>
        <v/>
      </c>
      <c r="F82" s="2" t="str">
        <f>IF(エントリー名簿!F86="","",エントリー名簿!F86)</f>
        <v/>
      </c>
      <c r="G82" s="2" t="str">
        <f>IF(エントリー名簿!G86="","",エントリー名簿!G86)</f>
        <v/>
      </c>
      <c r="H82" s="2" t="str">
        <f>IF(エントリー名簿!H86="","",エントリー名簿!H86)</f>
        <v/>
      </c>
      <c r="I82" s="2" t="str">
        <f>IF(エントリー名簿!I86="","",エントリー名簿!I86)</f>
        <v/>
      </c>
      <c r="J82" s="2" t="str">
        <f>IF(エントリー名簿!J86="","",エントリー名簿!J86)</f>
        <v/>
      </c>
      <c r="K82" s="2" t="str">
        <f>IF(エントリー名簿!K86="","",エントリー名簿!K86)</f>
        <v/>
      </c>
      <c r="L82" s="2" t="str">
        <f>IF(エントリー名簿!L86="","",エントリー名簿!L86)</f>
        <v/>
      </c>
      <c r="M82" s="2" t="str">
        <f>IF($C82="","",エントリー名簿!$G$3)</f>
        <v/>
      </c>
      <c r="N82" s="2" t="str">
        <f>IFERROR(VLOOKUP($M82,学校一覧!$A$2:$E$68,3,0),"")</f>
        <v/>
      </c>
      <c r="O82" s="2" t="str">
        <f>IFERROR(VLOOKUP($M82,学校一覧!$A$2:$E$68,4,0),"")</f>
        <v/>
      </c>
      <c r="P82" s="2" t="str">
        <f>IFERROR(VLOOKUP($M82,学校一覧!$A$2:$E$68,5,0),"")</f>
        <v/>
      </c>
      <c r="Q82" s="2" t="str">
        <f>IF(エントリー名簿!N86="","",エントリー名簿!N86)</f>
        <v/>
      </c>
      <c r="R82" s="2" t="str">
        <f>IF(エントリー名簿!O86="","",エントリー名簿!O86)</f>
        <v/>
      </c>
      <c r="S82" s="2" t="str">
        <f>IF(エントリー名簿!P86="","",エントリー名簿!P86)</f>
        <v/>
      </c>
      <c r="T82" s="2" t="str">
        <f>IF(エントリー名簿!Q86="","",エントリー名簿!Q86)</f>
        <v/>
      </c>
      <c r="U82" s="2" t="str">
        <f>IF(エントリー名簿!R86="","",エントリー名簿!R86)</f>
        <v/>
      </c>
      <c r="V82" s="2" t="str">
        <f>IF(エントリー名簿!S86="","",エントリー名簿!S86)</f>
        <v/>
      </c>
      <c r="W82" s="2" t="str">
        <f>IF(エントリー名簿!T86="","",エントリー名簿!T86)</f>
        <v/>
      </c>
    </row>
    <row r="83" spans="1:23" ht="20.149999999999999" customHeight="1">
      <c r="A83" s="2" t="str">
        <f>IF($C83="","",エントリー名簿!A87)</f>
        <v/>
      </c>
      <c r="B83" s="2" t="str">
        <f>IF($C83="","",エントリー名簿!B87)</f>
        <v/>
      </c>
      <c r="C83" s="2" t="str">
        <f>IF(エントリー名簿!C87="","",エントリー名簿!C87)</f>
        <v/>
      </c>
      <c r="D83" s="2" t="str">
        <f>IF(エントリー名簿!D87="","",エントリー名簿!D87)</f>
        <v/>
      </c>
      <c r="E83" s="2" t="str">
        <f>IF(エントリー名簿!E87="","",エントリー名簿!E87)</f>
        <v/>
      </c>
      <c r="F83" s="2" t="str">
        <f>IF(エントリー名簿!F87="","",エントリー名簿!F87)</f>
        <v/>
      </c>
      <c r="G83" s="2" t="str">
        <f>IF(エントリー名簿!G87="","",エントリー名簿!G87)</f>
        <v/>
      </c>
      <c r="H83" s="2" t="str">
        <f>IF(エントリー名簿!H87="","",エントリー名簿!H87)</f>
        <v/>
      </c>
      <c r="I83" s="2" t="str">
        <f>IF(エントリー名簿!I87="","",エントリー名簿!I87)</f>
        <v/>
      </c>
      <c r="J83" s="2" t="str">
        <f>IF(エントリー名簿!J87="","",エントリー名簿!J87)</f>
        <v/>
      </c>
      <c r="K83" s="2" t="str">
        <f>IF(エントリー名簿!K87="","",エントリー名簿!K87)</f>
        <v/>
      </c>
      <c r="L83" s="2" t="str">
        <f>IF(エントリー名簿!L87="","",エントリー名簿!L87)</f>
        <v/>
      </c>
      <c r="M83" s="2" t="str">
        <f>IF($C83="","",エントリー名簿!$G$3)</f>
        <v/>
      </c>
      <c r="N83" s="2" t="str">
        <f>IFERROR(VLOOKUP($M83,学校一覧!$A$2:$E$68,3,0),"")</f>
        <v/>
      </c>
      <c r="O83" s="2" t="str">
        <f>IFERROR(VLOOKUP($M83,学校一覧!$A$2:$E$68,4,0),"")</f>
        <v/>
      </c>
      <c r="P83" s="2" t="str">
        <f>IFERROR(VLOOKUP($M83,学校一覧!$A$2:$E$68,5,0),"")</f>
        <v/>
      </c>
      <c r="Q83" s="2" t="str">
        <f>IF(エントリー名簿!N87="","",エントリー名簿!N87)</f>
        <v/>
      </c>
      <c r="R83" s="2" t="str">
        <f>IF(エントリー名簿!O87="","",エントリー名簿!O87)</f>
        <v/>
      </c>
      <c r="S83" s="2" t="str">
        <f>IF(エントリー名簿!P87="","",エントリー名簿!P87)</f>
        <v/>
      </c>
      <c r="T83" s="2" t="str">
        <f>IF(エントリー名簿!Q87="","",エントリー名簿!Q87)</f>
        <v/>
      </c>
      <c r="U83" s="2" t="str">
        <f>IF(エントリー名簿!R87="","",エントリー名簿!R87)</f>
        <v/>
      </c>
      <c r="V83" s="2" t="str">
        <f>IF(エントリー名簿!S87="","",エントリー名簿!S87)</f>
        <v/>
      </c>
      <c r="W83" s="2" t="str">
        <f>IF(エントリー名簿!T87="","",エントリー名簿!T87)</f>
        <v/>
      </c>
    </row>
    <row r="84" spans="1:23" ht="20.149999999999999" customHeight="1">
      <c r="A84" s="2" t="str">
        <f>IF($C84="","",エントリー名簿!A88)</f>
        <v/>
      </c>
      <c r="B84" s="2" t="str">
        <f>IF($C84="","",エントリー名簿!B88)</f>
        <v/>
      </c>
      <c r="C84" s="2" t="str">
        <f>IF(エントリー名簿!C88="","",エントリー名簿!C88)</f>
        <v/>
      </c>
      <c r="D84" s="2" t="str">
        <f>IF(エントリー名簿!D88="","",エントリー名簿!D88)</f>
        <v/>
      </c>
      <c r="E84" s="2" t="str">
        <f>IF(エントリー名簿!E88="","",エントリー名簿!E88)</f>
        <v/>
      </c>
      <c r="F84" s="2" t="str">
        <f>IF(エントリー名簿!F88="","",エントリー名簿!F88)</f>
        <v/>
      </c>
      <c r="G84" s="2" t="str">
        <f>IF(エントリー名簿!G88="","",エントリー名簿!G88)</f>
        <v/>
      </c>
      <c r="H84" s="2" t="str">
        <f>IF(エントリー名簿!H88="","",エントリー名簿!H88)</f>
        <v/>
      </c>
      <c r="I84" s="2" t="str">
        <f>IF(エントリー名簿!I88="","",エントリー名簿!I88)</f>
        <v/>
      </c>
      <c r="J84" s="2" t="str">
        <f>IF(エントリー名簿!J88="","",エントリー名簿!J88)</f>
        <v/>
      </c>
      <c r="K84" s="2" t="str">
        <f>IF(エントリー名簿!K88="","",エントリー名簿!K88)</f>
        <v/>
      </c>
      <c r="L84" s="2" t="str">
        <f>IF(エントリー名簿!L88="","",エントリー名簿!L88)</f>
        <v/>
      </c>
      <c r="M84" s="2" t="str">
        <f>IF($C84="","",エントリー名簿!$G$3)</f>
        <v/>
      </c>
      <c r="N84" s="2" t="str">
        <f>IFERROR(VLOOKUP($M84,学校一覧!$A$2:$E$68,3,0),"")</f>
        <v/>
      </c>
      <c r="O84" s="2" t="str">
        <f>IFERROR(VLOOKUP($M84,学校一覧!$A$2:$E$68,4,0),"")</f>
        <v/>
      </c>
      <c r="P84" s="2" t="str">
        <f>IFERROR(VLOOKUP($M84,学校一覧!$A$2:$E$68,5,0),"")</f>
        <v/>
      </c>
      <c r="Q84" s="2" t="str">
        <f>IF(エントリー名簿!N88="","",エントリー名簿!N88)</f>
        <v/>
      </c>
      <c r="R84" s="2" t="str">
        <f>IF(エントリー名簿!O88="","",エントリー名簿!O88)</f>
        <v/>
      </c>
      <c r="S84" s="2" t="str">
        <f>IF(エントリー名簿!P88="","",エントリー名簿!P88)</f>
        <v/>
      </c>
      <c r="T84" s="2" t="str">
        <f>IF(エントリー名簿!Q88="","",エントリー名簿!Q88)</f>
        <v/>
      </c>
      <c r="U84" s="2" t="str">
        <f>IF(エントリー名簿!R88="","",エントリー名簿!R88)</f>
        <v/>
      </c>
      <c r="V84" s="2" t="str">
        <f>IF(エントリー名簿!S88="","",エントリー名簿!S88)</f>
        <v/>
      </c>
      <c r="W84" s="2" t="str">
        <f>IF(エントリー名簿!T88="","",エントリー名簿!T88)</f>
        <v/>
      </c>
    </row>
    <row r="85" spans="1:23" ht="20.149999999999999" customHeight="1">
      <c r="A85" s="2" t="str">
        <f>IF($C85="","",エントリー名簿!A89)</f>
        <v/>
      </c>
      <c r="B85" s="2" t="str">
        <f>IF($C85="","",エントリー名簿!B89)</f>
        <v/>
      </c>
      <c r="C85" s="2" t="str">
        <f>IF(エントリー名簿!C89="","",エントリー名簿!C89)</f>
        <v/>
      </c>
      <c r="D85" s="2" t="str">
        <f>IF(エントリー名簿!D89="","",エントリー名簿!D89)</f>
        <v/>
      </c>
      <c r="E85" s="2" t="str">
        <f>IF(エントリー名簿!E89="","",エントリー名簿!E89)</f>
        <v/>
      </c>
      <c r="F85" s="2" t="str">
        <f>IF(エントリー名簿!F89="","",エントリー名簿!F89)</f>
        <v/>
      </c>
      <c r="G85" s="2" t="str">
        <f>IF(エントリー名簿!G89="","",エントリー名簿!G89)</f>
        <v/>
      </c>
      <c r="H85" s="2" t="str">
        <f>IF(エントリー名簿!H89="","",エントリー名簿!H89)</f>
        <v/>
      </c>
      <c r="I85" s="2" t="str">
        <f>IF(エントリー名簿!I89="","",エントリー名簿!I89)</f>
        <v/>
      </c>
      <c r="J85" s="2" t="str">
        <f>IF(エントリー名簿!J89="","",エントリー名簿!J89)</f>
        <v/>
      </c>
      <c r="K85" s="2" t="str">
        <f>IF(エントリー名簿!K89="","",エントリー名簿!K89)</f>
        <v/>
      </c>
      <c r="L85" s="2" t="str">
        <f>IF(エントリー名簿!L89="","",エントリー名簿!L89)</f>
        <v/>
      </c>
      <c r="M85" s="2" t="str">
        <f>IF($C85="","",エントリー名簿!$G$3)</f>
        <v/>
      </c>
      <c r="N85" s="2" t="str">
        <f>IFERROR(VLOOKUP($M85,学校一覧!$A$2:$E$68,3,0),"")</f>
        <v/>
      </c>
      <c r="O85" s="2" t="str">
        <f>IFERROR(VLOOKUP($M85,学校一覧!$A$2:$E$68,4,0),"")</f>
        <v/>
      </c>
      <c r="P85" s="2" t="str">
        <f>IFERROR(VLOOKUP($M85,学校一覧!$A$2:$E$68,5,0),"")</f>
        <v/>
      </c>
      <c r="Q85" s="2" t="str">
        <f>IF(エントリー名簿!N89="","",エントリー名簿!N89)</f>
        <v/>
      </c>
      <c r="R85" s="2" t="str">
        <f>IF(エントリー名簿!O89="","",エントリー名簿!O89)</f>
        <v/>
      </c>
      <c r="S85" s="2" t="str">
        <f>IF(エントリー名簿!P89="","",エントリー名簿!P89)</f>
        <v/>
      </c>
      <c r="T85" s="2" t="str">
        <f>IF(エントリー名簿!Q89="","",エントリー名簿!Q89)</f>
        <v/>
      </c>
      <c r="U85" s="2" t="str">
        <f>IF(エントリー名簿!R89="","",エントリー名簿!R89)</f>
        <v/>
      </c>
      <c r="V85" s="2" t="str">
        <f>IF(エントリー名簿!S89="","",エントリー名簿!S89)</f>
        <v/>
      </c>
      <c r="W85" s="2" t="str">
        <f>IF(エントリー名簿!T89="","",エントリー名簿!T89)</f>
        <v/>
      </c>
    </row>
    <row r="86" spans="1:23" ht="20.149999999999999" customHeight="1">
      <c r="A86" s="2" t="str">
        <f>IF($C86="","",エントリー名簿!A90)</f>
        <v/>
      </c>
      <c r="B86" s="2" t="str">
        <f>IF($C86="","",エントリー名簿!B90)</f>
        <v/>
      </c>
      <c r="C86" s="2" t="str">
        <f>IF(エントリー名簿!C90="","",エントリー名簿!C90)</f>
        <v/>
      </c>
      <c r="D86" s="2" t="str">
        <f>IF(エントリー名簿!D90="","",エントリー名簿!D90)</f>
        <v/>
      </c>
      <c r="E86" s="2" t="str">
        <f>IF(エントリー名簿!E90="","",エントリー名簿!E90)</f>
        <v/>
      </c>
      <c r="F86" s="2" t="str">
        <f>IF(エントリー名簿!F90="","",エントリー名簿!F90)</f>
        <v/>
      </c>
      <c r="G86" s="2" t="str">
        <f>IF(エントリー名簿!G90="","",エントリー名簿!G90)</f>
        <v/>
      </c>
      <c r="H86" s="2" t="str">
        <f>IF(エントリー名簿!H90="","",エントリー名簿!H90)</f>
        <v/>
      </c>
      <c r="I86" s="2" t="str">
        <f>IF(エントリー名簿!I90="","",エントリー名簿!I90)</f>
        <v/>
      </c>
      <c r="J86" s="2" t="str">
        <f>IF(エントリー名簿!J90="","",エントリー名簿!J90)</f>
        <v/>
      </c>
      <c r="K86" s="2" t="str">
        <f>IF(エントリー名簿!K90="","",エントリー名簿!K90)</f>
        <v/>
      </c>
      <c r="L86" s="2" t="str">
        <f>IF(エントリー名簿!L90="","",エントリー名簿!L90)</f>
        <v/>
      </c>
      <c r="M86" s="2" t="str">
        <f>IF($C86="","",エントリー名簿!$G$3)</f>
        <v/>
      </c>
      <c r="N86" s="2" t="str">
        <f>IFERROR(VLOOKUP($M86,学校一覧!$A$2:$E$68,3,0),"")</f>
        <v/>
      </c>
      <c r="O86" s="2" t="str">
        <f>IFERROR(VLOOKUP($M86,学校一覧!$A$2:$E$68,4,0),"")</f>
        <v/>
      </c>
      <c r="P86" s="2" t="str">
        <f>IFERROR(VLOOKUP($M86,学校一覧!$A$2:$E$68,5,0),"")</f>
        <v/>
      </c>
      <c r="Q86" s="2" t="str">
        <f>IF(エントリー名簿!N90="","",エントリー名簿!N90)</f>
        <v/>
      </c>
      <c r="R86" s="2" t="str">
        <f>IF(エントリー名簿!O90="","",エントリー名簿!O90)</f>
        <v/>
      </c>
      <c r="S86" s="2" t="str">
        <f>IF(エントリー名簿!P90="","",エントリー名簿!P90)</f>
        <v/>
      </c>
      <c r="T86" s="2" t="str">
        <f>IF(エントリー名簿!Q90="","",エントリー名簿!Q90)</f>
        <v/>
      </c>
      <c r="U86" s="2" t="str">
        <f>IF(エントリー名簿!R90="","",エントリー名簿!R90)</f>
        <v/>
      </c>
      <c r="V86" s="2" t="str">
        <f>IF(エントリー名簿!S90="","",エントリー名簿!S90)</f>
        <v/>
      </c>
      <c r="W86" s="2" t="str">
        <f>IF(エントリー名簿!T90="","",エントリー名簿!T90)</f>
        <v/>
      </c>
    </row>
    <row r="87" spans="1:23" ht="20.149999999999999" customHeight="1">
      <c r="A87" s="2" t="str">
        <f>IF($C87="","",エントリー名簿!A91)</f>
        <v/>
      </c>
      <c r="B87" s="2" t="str">
        <f>IF($C87="","",エントリー名簿!B91)</f>
        <v/>
      </c>
      <c r="C87" s="2" t="str">
        <f>IF(エントリー名簿!C91="","",エントリー名簿!C91)</f>
        <v/>
      </c>
      <c r="D87" s="2" t="str">
        <f>IF(エントリー名簿!D91="","",エントリー名簿!D91)</f>
        <v/>
      </c>
      <c r="E87" s="2" t="str">
        <f>IF(エントリー名簿!E91="","",エントリー名簿!E91)</f>
        <v/>
      </c>
      <c r="F87" s="2" t="str">
        <f>IF(エントリー名簿!F91="","",エントリー名簿!F91)</f>
        <v/>
      </c>
      <c r="G87" s="2" t="str">
        <f>IF(エントリー名簿!G91="","",エントリー名簿!G91)</f>
        <v/>
      </c>
      <c r="H87" s="2" t="str">
        <f>IF(エントリー名簿!H91="","",エントリー名簿!H91)</f>
        <v/>
      </c>
      <c r="I87" s="2" t="str">
        <f>IF(エントリー名簿!I91="","",エントリー名簿!I91)</f>
        <v/>
      </c>
      <c r="J87" s="2" t="str">
        <f>IF(エントリー名簿!J91="","",エントリー名簿!J91)</f>
        <v/>
      </c>
      <c r="K87" s="2" t="str">
        <f>IF(エントリー名簿!K91="","",エントリー名簿!K91)</f>
        <v/>
      </c>
      <c r="L87" s="2" t="str">
        <f>IF(エントリー名簿!L91="","",エントリー名簿!L91)</f>
        <v/>
      </c>
      <c r="M87" s="2" t="str">
        <f>IF($C87="","",エントリー名簿!$G$3)</f>
        <v/>
      </c>
      <c r="N87" s="2" t="str">
        <f>IFERROR(VLOOKUP($M87,学校一覧!$A$2:$E$68,3,0),"")</f>
        <v/>
      </c>
      <c r="O87" s="2" t="str">
        <f>IFERROR(VLOOKUP($M87,学校一覧!$A$2:$E$68,4,0),"")</f>
        <v/>
      </c>
      <c r="P87" s="2" t="str">
        <f>IFERROR(VLOOKUP($M87,学校一覧!$A$2:$E$68,5,0),"")</f>
        <v/>
      </c>
      <c r="Q87" s="2" t="str">
        <f>IF(エントリー名簿!N91="","",エントリー名簿!N91)</f>
        <v/>
      </c>
      <c r="R87" s="2" t="str">
        <f>IF(エントリー名簿!O91="","",エントリー名簿!O91)</f>
        <v/>
      </c>
      <c r="S87" s="2" t="str">
        <f>IF(エントリー名簿!P91="","",エントリー名簿!P91)</f>
        <v/>
      </c>
      <c r="T87" s="2" t="str">
        <f>IF(エントリー名簿!Q91="","",エントリー名簿!Q91)</f>
        <v/>
      </c>
      <c r="U87" s="2" t="str">
        <f>IF(エントリー名簿!R91="","",エントリー名簿!R91)</f>
        <v/>
      </c>
      <c r="V87" s="2" t="str">
        <f>IF(エントリー名簿!S91="","",エントリー名簿!S91)</f>
        <v/>
      </c>
      <c r="W87" s="2" t="str">
        <f>IF(エントリー名簿!T91="","",エントリー名簿!T91)</f>
        <v/>
      </c>
    </row>
    <row r="88" spans="1:23" ht="20.149999999999999" customHeight="1">
      <c r="A88" s="2" t="str">
        <f>IF($C88="","",エントリー名簿!A92)</f>
        <v/>
      </c>
      <c r="B88" s="2" t="str">
        <f>IF($C88="","",エントリー名簿!B92)</f>
        <v/>
      </c>
      <c r="C88" s="2" t="str">
        <f>IF(エントリー名簿!C92="","",エントリー名簿!C92)</f>
        <v/>
      </c>
      <c r="D88" s="2" t="str">
        <f>IF(エントリー名簿!D92="","",エントリー名簿!D92)</f>
        <v/>
      </c>
      <c r="E88" s="2" t="str">
        <f>IF(エントリー名簿!E92="","",エントリー名簿!E92)</f>
        <v/>
      </c>
      <c r="F88" s="2" t="str">
        <f>IF(エントリー名簿!F92="","",エントリー名簿!F92)</f>
        <v/>
      </c>
      <c r="G88" s="2" t="str">
        <f>IF(エントリー名簿!G92="","",エントリー名簿!G92)</f>
        <v/>
      </c>
      <c r="H88" s="2" t="str">
        <f>IF(エントリー名簿!H92="","",エントリー名簿!H92)</f>
        <v/>
      </c>
      <c r="I88" s="2" t="str">
        <f>IF(エントリー名簿!I92="","",エントリー名簿!I92)</f>
        <v/>
      </c>
      <c r="J88" s="2" t="str">
        <f>IF(エントリー名簿!J92="","",エントリー名簿!J92)</f>
        <v/>
      </c>
      <c r="K88" s="2" t="str">
        <f>IF(エントリー名簿!K92="","",エントリー名簿!K92)</f>
        <v/>
      </c>
      <c r="L88" s="2" t="str">
        <f>IF(エントリー名簿!L92="","",エントリー名簿!L92)</f>
        <v/>
      </c>
      <c r="M88" s="2" t="str">
        <f>IF($C88="","",エントリー名簿!$G$3)</f>
        <v/>
      </c>
      <c r="N88" s="2" t="str">
        <f>IFERROR(VLOOKUP($M88,学校一覧!$A$2:$E$68,3,0),"")</f>
        <v/>
      </c>
      <c r="O88" s="2" t="str">
        <f>IFERROR(VLOOKUP($M88,学校一覧!$A$2:$E$68,4,0),"")</f>
        <v/>
      </c>
      <c r="P88" s="2" t="str">
        <f>IFERROR(VLOOKUP($M88,学校一覧!$A$2:$E$68,5,0),"")</f>
        <v/>
      </c>
      <c r="Q88" s="2" t="str">
        <f>IF(エントリー名簿!N92="","",エントリー名簿!N92)</f>
        <v/>
      </c>
      <c r="R88" s="2" t="str">
        <f>IF(エントリー名簿!O92="","",エントリー名簿!O92)</f>
        <v/>
      </c>
      <c r="S88" s="2" t="str">
        <f>IF(エントリー名簿!P92="","",エントリー名簿!P92)</f>
        <v/>
      </c>
      <c r="T88" s="2" t="str">
        <f>IF(エントリー名簿!Q92="","",エントリー名簿!Q92)</f>
        <v/>
      </c>
      <c r="U88" s="2" t="str">
        <f>IF(エントリー名簿!R92="","",エントリー名簿!R92)</f>
        <v/>
      </c>
      <c r="V88" s="2" t="str">
        <f>IF(エントリー名簿!S92="","",エントリー名簿!S92)</f>
        <v/>
      </c>
      <c r="W88" s="2" t="str">
        <f>IF(エントリー名簿!T92="","",エントリー名簿!T92)</f>
        <v/>
      </c>
    </row>
    <row r="89" spans="1:23" ht="20.149999999999999" customHeight="1">
      <c r="A89" s="2" t="str">
        <f>IF($C89="","",エントリー名簿!A93)</f>
        <v/>
      </c>
      <c r="B89" s="2" t="str">
        <f>IF($C89="","",エントリー名簿!B93)</f>
        <v/>
      </c>
      <c r="C89" s="2" t="str">
        <f>IF(エントリー名簿!C93="","",エントリー名簿!C93)</f>
        <v/>
      </c>
      <c r="D89" s="2" t="str">
        <f>IF(エントリー名簿!D93="","",エントリー名簿!D93)</f>
        <v/>
      </c>
      <c r="E89" s="2" t="str">
        <f>IF(エントリー名簿!E93="","",エントリー名簿!E93)</f>
        <v/>
      </c>
      <c r="F89" s="2" t="str">
        <f>IF(エントリー名簿!F93="","",エントリー名簿!F93)</f>
        <v/>
      </c>
      <c r="G89" s="2" t="str">
        <f>IF(エントリー名簿!G93="","",エントリー名簿!G93)</f>
        <v/>
      </c>
      <c r="H89" s="2" t="str">
        <f>IF(エントリー名簿!H93="","",エントリー名簿!H93)</f>
        <v/>
      </c>
      <c r="I89" s="2" t="str">
        <f>IF(エントリー名簿!I93="","",エントリー名簿!I93)</f>
        <v/>
      </c>
      <c r="J89" s="2" t="str">
        <f>IF(エントリー名簿!J93="","",エントリー名簿!J93)</f>
        <v/>
      </c>
      <c r="K89" s="2" t="str">
        <f>IF(エントリー名簿!K93="","",エントリー名簿!K93)</f>
        <v/>
      </c>
      <c r="L89" s="2" t="str">
        <f>IF(エントリー名簿!L93="","",エントリー名簿!L93)</f>
        <v/>
      </c>
      <c r="M89" s="2" t="str">
        <f>IF($C89="","",エントリー名簿!$G$3)</f>
        <v/>
      </c>
      <c r="N89" s="2" t="str">
        <f>IFERROR(VLOOKUP($M89,学校一覧!$A$2:$E$68,3,0),"")</f>
        <v/>
      </c>
      <c r="O89" s="2" t="str">
        <f>IFERROR(VLOOKUP($M89,学校一覧!$A$2:$E$68,4,0),"")</f>
        <v/>
      </c>
      <c r="P89" s="2" t="str">
        <f>IFERROR(VLOOKUP($M89,学校一覧!$A$2:$E$68,5,0),"")</f>
        <v/>
      </c>
      <c r="Q89" s="2" t="str">
        <f>IF(エントリー名簿!N93="","",エントリー名簿!N93)</f>
        <v/>
      </c>
      <c r="R89" s="2" t="str">
        <f>IF(エントリー名簿!O93="","",エントリー名簿!O93)</f>
        <v/>
      </c>
      <c r="S89" s="2" t="str">
        <f>IF(エントリー名簿!P93="","",エントリー名簿!P93)</f>
        <v/>
      </c>
      <c r="T89" s="2" t="str">
        <f>IF(エントリー名簿!Q93="","",エントリー名簿!Q93)</f>
        <v/>
      </c>
      <c r="U89" s="2" t="str">
        <f>IF(エントリー名簿!R93="","",エントリー名簿!R93)</f>
        <v/>
      </c>
      <c r="V89" s="2" t="str">
        <f>IF(エントリー名簿!S93="","",エントリー名簿!S93)</f>
        <v/>
      </c>
      <c r="W89" s="2" t="str">
        <f>IF(エントリー名簿!T93="","",エントリー名簿!T93)</f>
        <v/>
      </c>
    </row>
    <row r="90" spans="1:23" ht="20.149999999999999" customHeight="1">
      <c r="A90" s="2" t="str">
        <f>IF($C90="","",エントリー名簿!A94)</f>
        <v/>
      </c>
      <c r="B90" s="2" t="str">
        <f>IF($C90="","",エントリー名簿!B94)</f>
        <v/>
      </c>
      <c r="C90" s="2" t="str">
        <f>IF(エントリー名簿!C94="","",エントリー名簿!C94)</f>
        <v/>
      </c>
      <c r="D90" s="2" t="str">
        <f>IF(エントリー名簿!D94="","",エントリー名簿!D94)</f>
        <v/>
      </c>
      <c r="E90" s="2" t="str">
        <f>IF(エントリー名簿!E94="","",エントリー名簿!E94)</f>
        <v/>
      </c>
      <c r="F90" s="2" t="str">
        <f>IF(エントリー名簿!F94="","",エントリー名簿!F94)</f>
        <v/>
      </c>
      <c r="G90" s="2" t="str">
        <f>IF(エントリー名簿!G94="","",エントリー名簿!G94)</f>
        <v/>
      </c>
      <c r="H90" s="2" t="str">
        <f>IF(エントリー名簿!H94="","",エントリー名簿!H94)</f>
        <v/>
      </c>
      <c r="I90" s="2" t="str">
        <f>IF(エントリー名簿!I94="","",エントリー名簿!I94)</f>
        <v/>
      </c>
      <c r="J90" s="2" t="str">
        <f>IF(エントリー名簿!J94="","",エントリー名簿!J94)</f>
        <v/>
      </c>
      <c r="K90" s="2" t="str">
        <f>IF(エントリー名簿!K94="","",エントリー名簿!K94)</f>
        <v/>
      </c>
      <c r="L90" s="2" t="str">
        <f>IF(エントリー名簿!L94="","",エントリー名簿!L94)</f>
        <v/>
      </c>
      <c r="M90" s="2" t="str">
        <f>IF($C90="","",エントリー名簿!$G$3)</f>
        <v/>
      </c>
      <c r="N90" s="2" t="str">
        <f>IFERROR(VLOOKUP($M90,学校一覧!$A$2:$E$68,3,0),"")</f>
        <v/>
      </c>
      <c r="O90" s="2" t="str">
        <f>IFERROR(VLOOKUP($M90,学校一覧!$A$2:$E$68,4,0),"")</f>
        <v/>
      </c>
      <c r="P90" s="2" t="str">
        <f>IFERROR(VLOOKUP($M90,学校一覧!$A$2:$E$68,5,0),"")</f>
        <v/>
      </c>
      <c r="Q90" s="2" t="str">
        <f>IF(エントリー名簿!N94="","",エントリー名簿!N94)</f>
        <v/>
      </c>
      <c r="R90" s="2" t="str">
        <f>IF(エントリー名簿!O94="","",エントリー名簿!O94)</f>
        <v/>
      </c>
      <c r="S90" s="2" t="str">
        <f>IF(エントリー名簿!P94="","",エントリー名簿!P94)</f>
        <v/>
      </c>
      <c r="T90" s="2" t="str">
        <f>IF(エントリー名簿!Q94="","",エントリー名簿!Q94)</f>
        <v/>
      </c>
      <c r="U90" s="2" t="str">
        <f>IF(エントリー名簿!R94="","",エントリー名簿!R94)</f>
        <v/>
      </c>
      <c r="V90" s="2" t="str">
        <f>IF(エントリー名簿!S94="","",エントリー名簿!S94)</f>
        <v/>
      </c>
      <c r="W90" s="2" t="str">
        <f>IF(エントリー名簿!T94="","",エントリー名簿!T94)</f>
        <v/>
      </c>
    </row>
    <row r="91" spans="1:23" ht="20.149999999999999" customHeight="1">
      <c r="J91" s="2"/>
    </row>
    <row r="92" spans="1:23" ht="20.149999999999999" customHeight="1">
      <c r="J92" s="2"/>
    </row>
    <row r="93" spans="1:23" ht="20.149999999999999" customHeight="1">
      <c r="J93" s="2"/>
    </row>
    <row r="94" spans="1:23" ht="20.149999999999999" customHeight="1">
      <c r="J94" s="2"/>
    </row>
    <row r="95" spans="1:23" ht="20.149999999999999" customHeight="1">
      <c r="J95" s="2"/>
    </row>
    <row r="96" spans="1:23" ht="20.149999999999999" customHeight="1">
      <c r="J96" s="2"/>
    </row>
    <row r="97" spans="10:10" ht="20.149999999999999" customHeight="1">
      <c r="J97" s="2"/>
    </row>
    <row r="98" spans="10:10" ht="20.149999999999999" customHeight="1">
      <c r="J98" s="2"/>
    </row>
    <row r="99" spans="10:10" ht="20.149999999999999" customHeight="1">
      <c r="J99" s="2"/>
    </row>
    <row r="100" spans="10:10" ht="20.149999999999999" customHeight="1">
      <c r="J100" s="2"/>
    </row>
    <row r="101" spans="10:10" ht="20.149999999999999" customHeight="1">
      <c r="J101" s="2"/>
    </row>
    <row r="102" spans="10:10" ht="20.149999999999999" customHeight="1">
      <c r="J102" s="2"/>
    </row>
    <row r="103" spans="10:10" ht="20.149999999999999" customHeight="1">
      <c r="J103" s="2"/>
    </row>
    <row r="104" spans="10:10" ht="20.149999999999999" customHeight="1">
      <c r="J104" s="2"/>
    </row>
    <row r="105" spans="10:10" ht="20.149999999999999" customHeight="1">
      <c r="J105" s="2"/>
    </row>
    <row r="106" spans="10:10" ht="20.149999999999999" customHeight="1">
      <c r="J106" s="2"/>
    </row>
    <row r="107" spans="10:10" ht="20.149999999999999" customHeight="1">
      <c r="J107" s="2"/>
    </row>
    <row r="108" spans="10:10" ht="20.149999999999999" customHeight="1">
      <c r="J108" s="2"/>
    </row>
  </sheetData>
  <sheetProtection selectLockedCells="1"/>
  <phoneticPr fontId="2"/>
  <dataValidations disablePrompts="1" count="1">
    <dataValidation type="textLength" operator="greaterThanOrEqual" showInputMessage="1" showErrorMessage="1" sqref="B91:B65536" xr:uid="{00000000-0002-0000-0C00-000000000000}">
      <formula1>100000000</formula1>
    </dataValidation>
  </dataValidations>
  <printOptions horizontalCentered="1" verticalCentered="1"/>
  <pageMargins left="0.78740157480314965" right="0.78740157480314965" top="0.78740157480314965" bottom="0.39370078740157483" header="0.39370078740157483" footer="0.31496062992125984"/>
  <pageSetup paperSize="9" orientation="portrait" r:id="rId1"/>
  <headerFooter>
    <oddHeader>&amp;C&amp;14沖縄県高等学校野球部対抗競技大会エントリー名簿</oddHeader>
    <oddFooter xml:space="preserve">&amp;C&amp;P </oddFooter>
  </headerFooter>
  <rowBreaks count="2" manualBreakCount="2">
    <brk id="30" min="1" max="22" man="1"/>
    <brk id="60" min="1" max="2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64"/>
  <sheetViews>
    <sheetView zoomScaleNormal="100" workbookViewId="0">
      <pane ySplit="1" topLeftCell="A2" activePane="bottomLeft" state="frozen"/>
      <selection activeCell="S5" sqref="S5"/>
      <selection pane="bottomLeft" activeCell="S5" sqref="S5"/>
    </sheetView>
  </sheetViews>
  <sheetFormatPr defaultColWidth="9" defaultRowHeight="57.75" customHeight="1"/>
  <cols>
    <col min="1" max="1" width="11.6328125" style="2" bestFit="1" customWidth="1"/>
    <col min="2" max="2" width="3.453125" style="2" bestFit="1" customWidth="1"/>
    <col min="3" max="3" width="7.453125" style="2" bestFit="1" customWidth="1"/>
    <col min="4" max="4" width="11.6328125" style="2" bestFit="1" customWidth="1"/>
    <col min="5" max="5" width="6.90625" style="4" bestFit="1" customWidth="1"/>
    <col min="6" max="7" width="6.453125" style="2" bestFit="1" customWidth="1"/>
    <col min="8" max="8" width="7.1796875" style="2" bestFit="1" customWidth="1"/>
    <col min="9" max="9" width="4.6328125" style="2" bestFit="1" customWidth="1"/>
    <col min="10" max="10" width="3.453125" style="2" bestFit="1" customWidth="1"/>
    <col min="11" max="11" width="4.6328125" style="2" bestFit="1" customWidth="1"/>
    <col min="12" max="12" width="7.453125" style="2" bestFit="1" customWidth="1"/>
    <col min="13" max="13" width="5.453125" style="2" bestFit="1" customWidth="1"/>
    <col min="14" max="14" width="7.1796875" style="2" bestFit="1" customWidth="1"/>
    <col min="15" max="15" width="6.453125" style="2" bestFit="1" customWidth="1"/>
    <col min="16" max="16" width="5.453125" style="2" bestFit="1" customWidth="1"/>
    <col min="17" max="20" width="6.453125" style="2" bestFit="1" customWidth="1"/>
    <col min="21" max="21" width="7.1796875" style="2" bestFit="1" customWidth="1"/>
    <col min="22" max="22" width="3.453125" style="2" bestFit="1" customWidth="1"/>
    <col min="23" max="16384" width="9" style="2"/>
  </cols>
  <sheetData>
    <row r="1" spans="1:22" ht="20.149999999999999" customHeight="1">
      <c r="A1" s="2" t="e">
        <f>VLOOKUP($B$1,学校一覧!$A$2:$E$68,2,0)</f>
        <v>#N/A</v>
      </c>
      <c r="B1" s="2" t="str">
        <f>チーム!$C$1</f>
        <v/>
      </c>
      <c r="C1" s="2" t="e">
        <f>VLOOKUP($B$1,学校一覧!$A$2:$E$68,3,0)</f>
        <v>#N/A</v>
      </c>
      <c r="D1" s="2" t="e">
        <f>VLOOKUP($B$1,学校一覧!$A$2:$E$68,4,0)</f>
        <v>#N/A</v>
      </c>
      <c r="E1" s="2" t="e">
        <f>VLOOKUP($B$1,学校一覧!$A$2:$E$68,5,0)</f>
        <v>#N/A</v>
      </c>
      <c r="F1" s="67" t="str">
        <f>IF(チーム!C5="","",チーム!C$5)</f>
        <v/>
      </c>
      <c r="G1" s="67" t="str">
        <f>IF(チーム!D5="","",チーム!D$5)</f>
        <v/>
      </c>
      <c r="H1" s="67" t="str">
        <f>IF(チーム!E5="","",チーム!E$5)</f>
        <v/>
      </c>
      <c r="I1" s="67" t="str">
        <f>IF(チーム!F5="","",チーム!F$5)</f>
        <v/>
      </c>
      <c r="J1" s="67" t="str">
        <f>IF(チーム!G5="","",チーム!G$5)</f>
        <v/>
      </c>
      <c r="K1" s="67" t="str">
        <f>IF(チーム!H5="","",チーム!H$5)</f>
        <v/>
      </c>
      <c r="L1" s="67" t="str">
        <f>IF(チーム!I5="","",チーム!I$5)</f>
        <v/>
      </c>
      <c r="M1" s="67" t="str">
        <f>IF(チーム!J5="","",チーム!J$5)</f>
        <v/>
      </c>
      <c r="N1" s="67" t="str">
        <f>IF(チーム!K5="","",チーム!K$5)</f>
        <v/>
      </c>
      <c r="O1" s="67" t="str">
        <f>IF(チーム!L5="","",チーム!L$5)</f>
        <v/>
      </c>
      <c r="P1" s="67" t="str">
        <f>IF(チーム!M5="","",チーム!M$5)</f>
        <v/>
      </c>
      <c r="Q1" s="67" t="str">
        <f>IF(チーム!N5="","",チーム!N$5)</f>
        <v/>
      </c>
      <c r="R1" s="67" t="str">
        <f>IF(チーム!O5="","",チーム!O$5)</f>
        <v/>
      </c>
      <c r="S1" s="67" t="str">
        <f>IF(チーム!P5="","",チーム!P$5)</f>
        <v/>
      </c>
      <c r="T1" s="67" t="str">
        <f>IF(チーム!Q5="","",チーム!Q$5)</f>
        <v/>
      </c>
      <c r="U1" s="67" t="str">
        <f>IF(チーム!R5="","",チーム!R$5)</f>
        <v/>
      </c>
      <c r="V1" s="67" t="str">
        <f>IF(チーム!S5="","",チーム!S$5)</f>
        <v/>
      </c>
    </row>
    <row r="2" spans="1:22" ht="20.149999999999999" customHeight="1"/>
    <row r="3" spans="1:22" ht="20.149999999999999" customHeight="1"/>
    <row r="4" spans="1:22" ht="20.149999999999999" customHeight="1"/>
    <row r="5" spans="1:22" ht="20.149999999999999" customHeight="1"/>
    <row r="6" spans="1:22" ht="20.149999999999999" customHeight="1"/>
    <row r="7" spans="1:22" ht="20.149999999999999" customHeight="1"/>
    <row r="8" spans="1:22" ht="20.149999999999999" customHeight="1"/>
    <row r="9" spans="1:22" ht="20.149999999999999" customHeight="1"/>
    <row r="10" spans="1:22" ht="20.149999999999999" customHeight="1"/>
    <row r="11" spans="1:22" ht="20.149999999999999" customHeight="1"/>
    <row r="12" spans="1:22" ht="20.149999999999999" customHeight="1"/>
    <row r="13" spans="1:22" ht="20.149999999999999" customHeight="1"/>
    <row r="14" spans="1:22" ht="20.149999999999999" customHeight="1"/>
    <row r="15" spans="1:22" ht="20.149999999999999" customHeight="1"/>
    <row r="16" spans="1:22" ht="20.149999999999999" customHeight="1"/>
    <row r="17" ht="20.149999999999999" customHeight="1"/>
    <row r="18" ht="14"/>
    <row r="19" ht="14"/>
    <row r="20" ht="14"/>
    <row r="21" ht="14"/>
    <row r="22" ht="14"/>
    <row r="23" ht="14"/>
    <row r="24" ht="14"/>
    <row r="25" ht="14"/>
    <row r="26" ht="14"/>
    <row r="27" ht="14"/>
    <row r="28" ht="14"/>
    <row r="29" ht="14"/>
    <row r="30" ht="14"/>
    <row r="31" ht="14"/>
    <row r="32" ht="14"/>
    <row r="33" ht="14"/>
    <row r="34" ht="14"/>
    <row r="35" ht="14"/>
    <row r="36" ht="14"/>
    <row r="37" ht="14"/>
    <row r="38" ht="14"/>
    <row r="39" ht="14"/>
    <row r="40" ht="14"/>
    <row r="41" ht="14"/>
    <row r="42" ht="14"/>
    <row r="43" ht="14"/>
    <row r="44" ht="14"/>
    <row r="45" ht="14"/>
    <row r="46" ht="14"/>
    <row r="47" ht="14"/>
    <row r="48" ht="14"/>
    <row r="49" ht="14"/>
    <row r="50" ht="14"/>
    <row r="51" ht="14"/>
    <row r="52" ht="14"/>
    <row r="53" ht="14"/>
    <row r="54" ht="14"/>
    <row r="55" ht="14"/>
    <row r="56" ht="14"/>
    <row r="57" ht="14"/>
    <row r="58" ht="14"/>
    <row r="59" ht="14"/>
    <row r="60" ht="14"/>
    <row r="61" ht="14"/>
    <row r="62" ht="14"/>
    <row r="63" ht="14"/>
    <row r="64" ht="14"/>
  </sheetData>
  <sheetProtection insertColumns="0" insertRows="0" deleteColumns="0" deleteRows="0" selectLockedCells="1" selectUnlockedCells="1"/>
  <phoneticPr fontId="16"/>
  <pageMargins left="0.98425196850393704" right="0.98425196850393704" top="1.1811023622047245" bottom="0.78740157480314965" header="0.78740157480314965" footer="0.31496062992125984"/>
  <pageSetup paperSize="9" scale="96" orientation="landscape" r:id="rId1"/>
  <headerFooter>
    <oddHeader>&amp;C&amp;14第43回沖縄県高等学校野球部対抗競技大会エントリー名簿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112"/>
  <sheetViews>
    <sheetView view="pageBreakPreview" topLeftCell="B1" zoomScale="97" zoomScaleNormal="100" zoomScaleSheetLayoutView="85" workbookViewId="0">
      <pane ySplit="4" topLeftCell="A5" activePane="bottomLeft" state="frozen"/>
      <selection activeCell="B1" sqref="B1"/>
      <selection pane="bottomLeft" activeCell="G3" sqref="G3"/>
    </sheetView>
  </sheetViews>
  <sheetFormatPr defaultColWidth="9" defaultRowHeight="57.75" customHeight="1"/>
  <cols>
    <col min="1" max="1" width="12.36328125" style="2" hidden="1" customWidth="1"/>
    <col min="2" max="2" width="4.08984375" style="2" bestFit="1" customWidth="1"/>
    <col min="3" max="3" width="20.453125" style="2" customWidth="1"/>
    <col min="4" max="4" width="4.08984375" style="2" customWidth="1"/>
    <col min="5" max="9" width="6.453125" style="2" customWidth="1"/>
    <col min="10" max="10" width="6.453125" style="3" customWidth="1"/>
    <col min="11" max="12" width="6.453125" style="2" customWidth="1"/>
    <col min="13" max="13" width="3.6328125" style="2" hidden="1" customWidth="1"/>
    <col min="14" max="14" width="5.453125" style="4" hidden="1" customWidth="1"/>
    <col min="15" max="15" width="4.6328125" style="2" hidden="1" customWidth="1"/>
    <col min="16" max="16" width="6.453125" style="2" hidden="1" customWidth="1"/>
    <col min="17" max="17" width="5.453125" style="2" hidden="1" customWidth="1"/>
    <col min="18" max="18" width="6.453125" style="2" hidden="1" customWidth="1"/>
    <col min="19" max="19" width="7.453125" style="2" hidden="1" customWidth="1"/>
    <col min="20" max="20" width="6.453125" style="2" hidden="1" customWidth="1"/>
    <col min="21" max="16384" width="9" style="2"/>
  </cols>
  <sheetData>
    <row r="1" spans="1:20" ht="29.25" customHeight="1">
      <c r="B1" s="93" t="s">
        <v>188</v>
      </c>
      <c r="C1" s="137" t="s">
        <v>253</v>
      </c>
      <c r="D1" s="137"/>
      <c r="E1" s="137"/>
      <c r="F1" s="137"/>
      <c r="G1" s="137"/>
      <c r="H1" s="137"/>
      <c r="I1" s="137"/>
      <c r="J1" s="137"/>
      <c r="K1" s="137"/>
      <c r="L1" s="138"/>
    </row>
    <row r="2" spans="1:20" ht="45" customHeight="1" thickBot="1">
      <c r="B2" s="94" t="s">
        <v>189</v>
      </c>
      <c r="C2" s="139" t="s">
        <v>190</v>
      </c>
      <c r="D2" s="139"/>
      <c r="E2" s="139"/>
      <c r="F2" s="139"/>
      <c r="G2" s="139"/>
      <c r="H2" s="139"/>
      <c r="I2" s="139"/>
      <c r="J2" s="139"/>
      <c r="K2" s="139"/>
      <c r="L2" s="140"/>
    </row>
    <row r="3" spans="1:20" ht="29.25" customHeight="1" thickBot="1">
      <c r="D3" s="120"/>
      <c r="E3" s="120"/>
      <c r="F3" s="79"/>
      <c r="G3" s="81"/>
      <c r="H3" s="85" t="s">
        <v>6</v>
      </c>
      <c r="I3" s="135" t="str">
        <f>IF(G3="","",VLOOKUP(G3,学校一覧!$A$2:$C$68,2,FALSE))</f>
        <v/>
      </c>
      <c r="J3" s="135"/>
      <c r="K3" s="136" t="s">
        <v>7</v>
      </c>
      <c r="L3" s="136"/>
      <c r="N3" s="132" t="s">
        <v>115</v>
      </c>
      <c r="O3" s="133"/>
      <c r="P3" s="133"/>
      <c r="Q3" s="133"/>
      <c r="R3" s="133"/>
      <c r="S3" s="133"/>
      <c r="T3" s="134"/>
    </row>
    <row r="4" spans="1:20" ht="99.75" customHeight="1">
      <c r="A4" s="1" t="s">
        <v>0</v>
      </c>
      <c r="B4" s="1" t="s">
        <v>5</v>
      </c>
      <c r="C4" s="92" t="s">
        <v>1</v>
      </c>
      <c r="D4" s="80" t="s">
        <v>3</v>
      </c>
      <c r="E4" s="5" t="s">
        <v>8</v>
      </c>
      <c r="F4" s="5" t="s">
        <v>9</v>
      </c>
      <c r="G4" s="5" t="s">
        <v>10</v>
      </c>
      <c r="H4" s="5" t="s">
        <v>4</v>
      </c>
      <c r="I4" s="5" t="s">
        <v>11</v>
      </c>
      <c r="J4" s="6" t="s">
        <v>12</v>
      </c>
      <c r="K4" s="5" t="s">
        <v>13</v>
      </c>
      <c r="L4" s="5" t="s">
        <v>2</v>
      </c>
      <c r="N4" s="57" t="s">
        <v>91</v>
      </c>
      <c r="O4" s="56" t="s">
        <v>92</v>
      </c>
      <c r="P4" s="56" t="s">
        <v>93</v>
      </c>
      <c r="Q4" s="56" t="s">
        <v>94</v>
      </c>
      <c r="R4" s="56" t="s">
        <v>95</v>
      </c>
      <c r="S4" s="56" t="s">
        <v>97</v>
      </c>
      <c r="T4" s="56" t="s">
        <v>96</v>
      </c>
    </row>
    <row r="5" spans="1:20" ht="20.149999999999999" customHeight="1">
      <c r="A5" s="1" t="str">
        <f>IF($C5="","",VLOOKUP($G$3,学校一覧!$A$2:$E$68,5,0))</f>
        <v/>
      </c>
      <c r="B5" s="1">
        <v>1</v>
      </c>
      <c r="C5" s="95"/>
      <c r="D5" s="73"/>
      <c r="E5" s="73"/>
      <c r="F5" s="73"/>
      <c r="G5" s="73"/>
      <c r="H5" s="73"/>
      <c r="I5" s="73"/>
      <c r="J5" s="73"/>
      <c r="K5" s="73"/>
      <c r="L5" s="73"/>
      <c r="M5" s="2">
        <v>1</v>
      </c>
      <c r="N5" s="68" t="str">
        <f>IF(F5="","",VLOOKUP($C5,②1500ｍ!$B$6:$J$14,8,FALSE))</f>
        <v/>
      </c>
      <c r="O5" s="74" t="str">
        <f>IF(F5="","",VLOOKUP($C5,②1500ｍ!$B$6:$J$14,9,FALSE))</f>
        <v/>
      </c>
      <c r="P5" s="75" t="str">
        <f>IF(E5="","",VLOOKUP($C5,①100ｍ!$B$6:$H$14,7,FALSE))</f>
        <v/>
      </c>
      <c r="Q5" s="75" t="str">
        <f>IF(H5="","",VLOOKUP($C5,④立三段跳び!$B$6:$I$14,8,FALSE))</f>
        <v/>
      </c>
      <c r="R5" s="75" t="str">
        <f>IF(I5="","",VLOOKUP($C5,⑤遠投!$B$6:$I$14,8,FALSE))</f>
        <v/>
      </c>
      <c r="S5" s="75" t="str">
        <f>IF(L5="","",VLOOKUP($C5,⑧打撃!$B$6:$I$14,8,FALSE))</f>
        <v/>
      </c>
      <c r="T5" s="75" t="str">
        <f>IF(K5="","",VLOOKUP($C5,⑦塁間走!$B$6:$H$14,7,FALSE))</f>
        <v/>
      </c>
    </row>
    <row r="6" spans="1:20" ht="20.149999999999999" customHeight="1">
      <c r="A6" s="1" t="str">
        <f>IF($C6="","",VLOOKUP($G$3,学校一覧!$A$2:$E$68,5,0))</f>
        <v/>
      </c>
      <c r="B6" s="1">
        <v>2</v>
      </c>
      <c r="C6" s="95"/>
      <c r="D6" s="73"/>
      <c r="E6" s="73"/>
      <c r="F6" s="73"/>
      <c r="G6" s="73"/>
      <c r="H6" s="73"/>
      <c r="I6" s="73"/>
      <c r="J6" s="73"/>
      <c r="K6" s="73"/>
      <c r="L6" s="73"/>
      <c r="M6" s="2">
        <v>2</v>
      </c>
      <c r="N6" s="68" t="str">
        <f>IF(F6="","",VLOOKUP($C6,②1500ｍ!$B$6:$J$14,8,FALSE))</f>
        <v/>
      </c>
      <c r="O6" s="74" t="str">
        <f>IF(F6="","",VLOOKUP($C6,②1500ｍ!$B$6:$J$14,9,FALSE))</f>
        <v/>
      </c>
      <c r="P6" s="75" t="str">
        <f>IF(E6="","",VLOOKUP($C6,①100ｍ!$B$6:$H$14,7,FALSE))</f>
        <v/>
      </c>
      <c r="Q6" s="75" t="str">
        <f>IF(H6="","",VLOOKUP($C6,④立三段跳び!$B$6:$I$14,8,FALSE))</f>
        <v/>
      </c>
      <c r="R6" s="75" t="str">
        <f>IF(I6="","",VLOOKUP($C6,⑤遠投!$B$6:$I$14,8,FALSE))</f>
        <v/>
      </c>
      <c r="S6" s="75" t="str">
        <f>IF(L6="","",VLOOKUP($C6,⑧打撃!$B$6:$I$14,8,FALSE))</f>
        <v/>
      </c>
      <c r="T6" s="75" t="str">
        <f>IF(K6="","",VLOOKUP($C6,⑦塁間走!$B$6:$H$14,7,FALSE))</f>
        <v/>
      </c>
    </row>
    <row r="7" spans="1:20" ht="20.149999999999999" customHeight="1">
      <c r="A7" s="1" t="str">
        <f>IF($C7="","",VLOOKUP($G$3,学校一覧!$A$2:$E$68,5,0))</f>
        <v/>
      </c>
      <c r="B7" s="1">
        <v>3</v>
      </c>
      <c r="C7" s="95"/>
      <c r="D7" s="73"/>
      <c r="E7" s="73"/>
      <c r="F7" s="73"/>
      <c r="G7" s="73"/>
      <c r="H7" s="73"/>
      <c r="I7" s="73"/>
      <c r="J7" s="73"/>
      <c r="K7" s="73"/>
      <c r="L7" s="73"/>
      <c r="M7" s="2">
        <v>3</v>
      </c>
      <c r="N7" s="68" t="str">
        <f>IF(F7="","",VLOOKUP($C7,②1500ｍ!$B$6:$J$14,8,FALSE))</f>
        <v/>
      </c>
      <c r="O7" s="74" t="str">
        <f>IF(F7="","",VLOOKUP($C7,②1500ｍ!$B$6:$J$14,9,FALSE))</f>
        <v/>
      </c>
      <c r="P7" s="75" t="str">
        <f>IF(E7="","",VLOOKUP($C7,①100ｍ!$B$6:$H$14,7,FALSE))</f>
        <v/>
      </c>
      <c r="Q7" s="75" t="str">
        <f>IF(H7="","",VLOOKUP($C7,④立三段跳び!$B$6:$I$14,8,FALSE))</f>
        <v/>
      </c>
      <c r="R7" s="75" t="str">
        <f>IF(I7="","",VLOOKUP($C7,⑤遠投!$B$6:$I$14,8,FALSE))</f>
        <v/>
      </c>
      <c r="S7" s="75" t="str">
        <f>IF(L7="","",VLOOKUP($C7,⑧打撃!$B$6:$I$14,8,FALSE))</f>
        <v/>
      </c>
      <c r="T7" s="75" t="str">
        <f>IF(K7="","",VLOOKUP($C7,⑦塁間走!$B$6:$H$14,7,FALSE))</f>
        <v/>
      </c>
    </row>
    <row r="8" spans="1:20" ht="20.149999999999999" customHeight="1">
      <c r="A8" s="1" t="str">
        <f>IF($C8="","",VLOOKUP($G$3,学校一覧!$A$2:$E$68,5,0))</f>
        <v/>
      </c>
      <c r="B8" s="1">
        <v>4</v>
      </c>
      <c r="C8" s="95"/>
      <c r="D8" s="73"/>
      <c r="E8" s="73"/>
      <c r="F8" s="73"/>
      <c r="G8" s="73"/>
      <c r="H8" s="73"/>
      <c r="I8" s="73"/>
      <c r="J8" s="73"/>
      <c r="K8" s="73"/>
      <c r="L8" s="73"/>
      <c r="M8" s="2">
        <v>4</v>
      </c>
      <c r="N8" s="68" t="str">
        <f>IF(F8="","",VLOOKUP($C8,②1500ｍ!$B$6:$J$14,8,FALSE))</f>
        <v/>
      </c>
      <c r="O8" s="74" t="str">
        <f>IF(F8="","",VLOOKUP($C8,②1500ｍ!$B$6:$J$14,9,FALSE))</f>
        <v/>
      </c>
      <c r="P8" s="75" t="str">
        <f>IF(E8="","",VLOOKUP($C8,①100ｍ!$B$6:$H$14,7,FALSE))</f>
        <v/>
      </c>
      <c r="Q8" s="75" t="str">
        <f>IF(H8="","",VLOOKUP($C8,④立三段跳び!$B$6:$I$14,8,FALSE))</f>
        <v/>
      </c>
      <c r="R8" s="75" t="str">
        <f>IF(I8="","",VLOOKUP($C8,⑤遠投!$B$6:$I$14,8,FALSE))</f>
        <v/>
      </c>
      <c r="S8" s="75" t="str">
        <f>IF(L8="","",VLOOKUP($C8,⑧打撃!$B$6:$I$14,8,FALSE))</f>
        <v/>
      </c>
      <c r="T8" s="75" t="str">
        <f>IF(K8="","",VLOOKUP($C8,⑦塁間走!$B$6:$H$14,7,FALSE))</f>
        <v/>
      </c>
    </row>
    <row r="9" spans="1:20" ht="20.149999999999999" customHeight="1">
      <c r="A9" s="1" t="str">
        <f>IF($C9="","",VLOOKUP($G$3,学校一覧!$A$2:$E$68,5,0))</f>
        <v/>
      </c>
      <c r="B9" s="1">
        <v>5</v>
      </c>
      <c r="C9" s="95"/>
      <c r="D9" s="73"/>
      <c r="E9" s="73"/>
      <c r="F9" s="73"/>
      <c r="G9" s="73"/>
      <c r="H9" s="73"/>
      <c r="I9" s="73"/>
      <c r="J9" s="73"/>
      <c r="K9" s="73"/>
      <c r="L9" s="73"/>
      <c r="M9" s="2">
        <v>5</v>
      </c>
      <c r="N9" s="68" t="str">
        <f>IF(F9="","",VLOOKUP($C9,②1500ｍ!$B$6:$J$14,8,FALSE))</f>
        <v/>
      </c>
      <c r="O9" s="74" t="str">
        <f>IF(F9="","",VLOOKUP($C9,②1500ｍ!$B$6:$J$14,9,FALSE))</f>
        <v/>
      </c>
      <c r="P9" s="75" t="str">
        <f>IF(E9="","",VLOOKUP($C9,①100ｍ!$B$6:$H$14,7,FALSE))</f>
        <v/>
      </c>
      <c r="Q9" s="75" t="str">
        <f>IF(H9="","",VLOOKUP($C9,④立三段跳び!$B$6:$I$14,8,FALSE))</f>
        <v/>
      </c>
      <c r="R9" s="75" t="str">
        <f>IF(I9="","",VLOOKUP($C9,⑤遠投!$B$6:$I$14,8,FALSE))</f>
        <v/>
      </c>
      <c r="S9" s="75" t="str">
        <f>IF(L9="","",VLOOKUP($C9,⑧打撃!$B$6:$I$14,8,FALSE))</f>
        <v/>
      </c>
      <c r="T9" s="75" t="str">
        <f>IF(K9="","",VLOOKUP($C9,⑦塁間走!$B$6:$H$14,7,FALSE))</f>
        <v/>
      </c>
    </row>
    <row r="10" spans="1:20" ht="20.149999999999999" customHeight="1">
      <c r="A10" s="1" t="str">
        <f>IF($C10="","",VLOOKUP($G$3,学校一覧!$A$2:$E$68,5,0))</f>
        <v/>
      </c>
      <c r="B10" s="1">
        <v>6</v>
      </c>
      <c r="C10" s="95"/>
      <c r="D10" s="73"/>
      <c r="E10" s="73"/>
      <c r="F10" s="73"/>
      <c r="G10" s="73"/>
      <c r="H10" s="73"/>
      <c r="I10" s="73"/>
      <c r="J10" s="73"/>
      <c r="K10" s="73"/>
      <c r="L10" s="73"/>
      <c r="M10" s="2">
        <v>6</v>
      </c>
      <c r="N10" s="68" t="str">
        <f>IF(F10="","",VLOOKUP($C10,②1500ｍ!$B$6:$J$14,8,FALSE))</f>
        <v/>
      </c>
      <c r="O10" s="74" t="str">
        <f>IF(F10="","",VLOOKUP($C10,②1500ｍ!$B$6:$J$14,9,FALSE))</f>
        <v/>
      </c>
      <c r="P10" s="75" t="str">
        <f>IF(E10="","",VLOOKUP($C10,①100ｍ!$B$6:$H$14,7,FALSE))</f>
        <v/>
      </c>
      <c r="Q10" s="75" t="str">
        <f>IF(H10="","",VLOOKUP($C10,④立三段跳び!$B$6:$I$14,8,FALSE))</f>
        <v/>
      </c>
      <c r="R10" s="75" t="str">
        <f>IF(I10="","",VLOOKUP($C10,⑤遠投!$B$6:$I$14,8,FALSE))</f>
        <v/>
      </c>
      <c r="S10" s="75" t="str">
        <f>IF(L10="","",VLOOKUP($C10,⑧打撃!$B$6:$I$14,8,FALSE))</f>
        <v/>
      </c>
      <c r="T10" s="75" t="str">
        <f>IF(K10="","",VLOOKUP($C10,⑦塁間走!$B$6:$H$14,7,FALSE))</f>
        <v/>
      </c>
    </row>
    <row r="11" spans="1:20" ht="20.149999999999999" customHeight="1">
      <c r="A11" s="1" t="str">
        <f>IF($C11="","",VLOOKUP($G$3,学校一覧!$A$2:$E$68,5,0))</f>
        <v/>
      </c>
      <c r="B11" s="1">
        <v>7</v>
      </c>
      <c r="C11" s="95"/>
      <c r="D11" s="73"/>
      <c r="E11" s="73"/>
      <c r="F11" s="73"/>
      <c r="G11" s="73"/>
      <c r="H11" s="73"/>
      <c r="I11" s="73"/>
      <c r="J11" s="73"/>
      <c r="K11" s="73"/>
      <c r="L11" s="73"/>
      <c r="M11" s="2">
        <v>7</v>
      </c>
      <c r="N11" s="68" t="str">
        <f>IF(F11="","",VLOOKUP($C11,②1500ｍ!$B$6:$J$14,8,FALSE))</f>
        <v/>
      </c>
      <c r="O11" s="74" t="str">
        <f>IF(F11="","",VLOOKUP($C11,②1500ｍ!$B$6:$J$14,9,FALSE))</f>
        <v/>
      </c>
      <c r="P11" s="75" t="str">
        <f>IF(E11="","",VLOOKUP($C11,①100ｍ!$B$6:$H$14,7,FALSE))</f>
        <v/>
      </c>
      <c r="Q11" s="75" t="str">
        <f>IF(H11="","",VLOOKUP($C11,④立三段跳び!$B$6:$I$14,8,FALSE))</f>
        <v/>
      </c>
      <c r="R11" s="75" t="str">
        <f>IF(I11="","",VLOOKUP($C11,⑤遠投!$B$6:$I$14,8,FALSE))</f>
        <v/>
      </c>
      <c r="S11" s="75" t="str">
        <f>IF(L11="","",VLOOKUP($C11,⑧打撃!$B$6:$I$14,8,FALSE))</f>
        <v/>
      </c>
      <c r="T11" s="75" t="str">
        <f>IF(K11="","",VLOOKUP($C11,⑦塁間走!$B$6:$H$14,7,FALSE))</f>
        <v/>
      </c>
    </row>
    <row r="12" spans="1:20" ht="20.149999999999999" customHeight="1">
      <c r="A12" s="1" t="str">
        <f>IF($C12="","",VLOOKUP($G$3,学校一覧!$A$2:$E$68,5,0))</f>
        <v/>
      </c>
      <c r="B12" s="1">
        <v>8</v>
      </c>
      <c r="C12" s="95"/>
      <c r="D12" s="73"/>
      <c r="E12" s="73"/>
      <c r="F12" s="73"/>
      <c r="G12" s="73"/>
      <c r="H12" s="73"/>
      <c r="I12" s="73"/>
      <c r="J12" s="73"/>
      <c r="K12" s="73"/>
      <c r="L12" s="73"/>
      <c r="M12" s="2">
        <v>8</v>
      </c>
      <c r="N12" s="68" t="str">
        <f>IF(F12="","",VLOOKUP($C12,②1500ｍ!$B$6:$J$14,8,FALSE))</f>
        <v/>
      </c>
      <c r="O12" s="74" t="str">
        <f>IF(F12="","",VLOOKUP($C12,②1500ｍ!$B$6:$J$14,9,FALSE))</f>
        <v/>
      </c>
      <c r="P12" s="75" t="str">
        <f>IF(E12="","",VLOOKUP($C12,①100ｍ!$B$6:$H$14,7,FALSE))</f>
        <v/>
      </c>
      <c r="Q12" s="75" t="str">
        <f>IF(H12="","",VLOOKUP($C12,④立三段跳び!$B$6:$I$14,8,FALSE))</f>
        <v/>
      </c>
      <c r="R12" s="75" t="str">
        <f>IF(I12="","",VLOOKUP($C12,⑤遠投!$B$6:$I$14,8,FALSE))</f>
        <v/>
      </c>
      <c r="S12" s="75" t="str">
        <f>IF(L12="","",VLOOKUP($C12,⑧打撃!$B$6:$I$14,8,FALSE))</f>
        <v/>
      </c>
      <c r="T12" s="75" t="str">
        <f>IF(K12="","",VLOOKUP($C12,⑦塁間走!$B$6:$H$14,7,FALSE))</f>
        <v/>
      </c>
    </row>
    <row r="13" spans="1:20" ht="20.149999999999999" customHeight="1">
      <c r="A13" s="1" t="str">
        <f>IF($C13="","",VLOOKUP($G$3,学校一覧!$A$2:$E$68,5,0))</f>
        <v/>
      </c>
      <c r="B13" s="1">
        <v>9</v>
      </c>
      <c r="C13" s="95"/>
      <c r="D13" s="73"/>
      <c r="E13" s="73"/>
      <c r="F13" s="73"/>
      <c r="G13" s="73"/>
      <c r="H13" s="73"/>
      <c r="I13" s="73"/>
      <c r="J13" s="73"/>
      <c r="K13" s="73"/>
      <c r="L13" s="73"/>
      <c r="M13" s="2">
        <v>9</v>
      </c>
      <c r="N13" s="68" t="str">
        <f>IF(F13="","",VLOOKUP($C13,②1500ｍ!$B$6:$J$14,8,FALSE))</f>
        <v/>
      </c>
      <c r="O13" s="74" t="str">
        <f>IF(F13="","",VLOOKUP($C13,②1500ｍ!$B$6:$J$14,9,FALSE))</f>
        <v/>
      </c>
      <c r="P13" s="75" t="str">
        <f>IF(E13="","",VLOOKUP($C13,①100ｍ!$B$6:$H$14,7,FALSE))</f>
        <v/>
      </c>
      <c r="Q13" s="75" t="str">
        <f>IF(H13="","",VLOOKUP($C13,④立三段跳び!$B$6:$I$14,8,FALSE))</f>
        <v/>
      </c>
      <c r="R13" s="75" t="str">
        <f>IF(I13="","",VLOOKUP($C13,⑤遠投!$B$6:$I$14,8,FALSE))</f>
        <v/>
      </c>
      <c r="S13" s="75" t="str">
        <f>IF(L13="","",VLOOKUP($C13,⑧打撃!$B$6:$I$14,8,FALSE))</f>
        <v/>
      </c>
      <c r="T13" s="75" t="str">
        <f>IF(K13="","",VLOOKUP($C13,⑦塁間走!$B$6:$H$14,7,FALSE))</f>
        <v/>
      </c>
    </row>
    <row r="14" spans="1:20" ht="20.149999999999999" customHeight="1">
      <c r="A14" s="1" t="str">
        <f>IF($C14="","",VLOOKUP($G$3,学校一覧!$A$2:$E$68,5,0))</f>
        <v/>
      </c>
      <c r="B14" s="1">
        <v>10</v>
      </c>
      <c r="C14" s="95"/>
      <c r="D14" s="73"/>
      <c r="E14" s="73"/>
      <c r="F14" s="73"/>
      <c r="G14" s="73"/>
      <c r="H14" s="73"/>
      <c r="I14" s="73"/>
      <c r="J14" s="73"/>
      <c r="K14" s="73"/>
      <c r="L14" s="73"/>
      <c r="M14" s="2">
        <v>10</v>
      </c>
      <c r="N14" s="68" t="str">
        <f>IF(F14="","",VLOOKUP($C14,②1500ｍ!$B$6:$J$14,8,FALSE))</f>
        <v/>
      </c>
      <c r="O14" s="74" t="str">
        <f>IF(F14="","",VLOOKUP($C14,②1500ｍ!$B$6:$J$14,9,FALSE))</f>
        <v/>
      </c>
      <c r="P14" s="75" t="str">
        <f>IF(E14="","",VLOOKUP($C14,①100ｍ!$B$6:$H$14,7,FALSE))</f>
        <v/>
      </c>
      <c r="Q14" s="75" t="str">
        <f>IF(H14="","",VLOOKUP($C14,④立三段跳び!$B$6:$I$14,8,FALSE))</f>
        <v/>
      </c>
      <c r="R14" s="75" t="str">
        <f>IF(I14="","",VLOOKUP($C14,⑤遠投!$B$6:$I$14,8,FALSE))</f>
        <v/>
      </c>
      <c r="S14" s="75" t="str">
        <f>IF(L14="","",VLOOKUP($C14,⑧打撃!$B$6:$I$14,8,FALSE))</f>
        <v/>
      </c>
      <c r="T14" s="75" t="str">
        <f>IF(K14="","",VLOOKUP($C14,⑦塁間走!$B$6:$H$14,7,FALSE))</f>
        <v/>
      </c>
    </row>
    <row r="15" spans="1:20" ht="20.149999999999999" customHeight="1">
      <c r="A15" s="1" t="str">
        <f>IF($C15="","",VLOOKUP($G$3,学校一覧!$A$2:$E$68,5,0))</f>
        <v/>
      </c>
      <c r="B15" s="1">
        <v>11</v>
      </c>
      <c r="C15" s="95"/>
      <c r="D15" s="73"/>
      <c r="E15" s="73"/>
      <c r="F15" s="73"/>
      <c r="G15" s="73"/>
      <c r="H15" s="73"/>
      <c r="I15" s="73"/>
      <c r="J15" s="73"/>
      <c r="K15" s="73"/>
      <c r="L15" s="73"/>
      <c r="M15" s="2">
        <v>11</v>
      </c>
      <c r="N15" s="68" t="str">
        <f>IF(F15="","",VLOOKUP($C15,②1500ｍ!$B$6:$J$14,8,FALSE))</f>
        <v/>
      </c>
      <c r="O15" s="74" t="str">
        <f>IF(F15="","",VLOOKUP($C15,②1500ｍ!$B$6:$J$14,9,FALSE))</f>
        <v/>
      </c>
      <c r="P15" s="75" t="str">
        <f>IF(E15="","",VLOOKUP($C15,①100ｍ!$B$6:$H$14,7,FALSE))</f>
        <v/>
      </c>
      <c r="Q15" s="75" t="str">
        <f>IF(H15="","",VLOOKUP($C15,④立三段跳び!$B$6:$I$14,8,FALSE))</f>
        <v/>
      </c>
      <c r="R15" s="75" t="str">
        <f>IF(I15="","",VLOOKUP($C15,⑤遠投!$B$6:$I$14,8,FALSE))</f>
        <v/>
      </c>
      <c r="S15" s="75" t="str">
        <f>IF(L15="","",VLOOKUP($C15,⑧打撃!$B$6:$I$14,8,FALSE))</f>
        <v/>
      </c>
      <c r="T15" s="75" t="str">
        <f>IF(K15="","",VLOOKUP($C15,⑦塁間走!$B$6:$H$14,7,FALSE))</f>
        <v/>
      </c>
    </row>
    <row r="16" spans="1:20" ht="20.149999999999999" customHeight="1">
      <c r="A16" s="1" t="str">
        <f>IF($C16="","",VLOOKUP($G$3,学校一覧!$A$2:$E$68,5,0))</f>
        <v/>
      </c>
      <c r="B16" s="1">
        <v>12</v>
      </c>
      <c r="C16" s="95"/>
      <c r="D16" s="73"/>
      <c r="E16" s="73"/>
      <c r="F16" s="73"/>
      <c r="G16" s="73"/>
      <c r="H16" s="73"/>
      <c r="I16" s="73"/>
      <c r="J16" s="73"/>
      <c r="K16" s="73"/>
      <c r="L16" s="73"/>
      <c r="M16" s="2">
        <v>12</v>
      </c>
      <c r="N16" s="68" t="str">
        <f>IF(F16="","",VLOOKUP($C16,②1500ｍ!$B$6:$J$14,8,FALSE))</f>
        <v/>
      </c>
      <c r="O16" s="74" t="str">
        <f>IF(F16="","",VLOOKUP($C16,②1500ｍ!$B$6:$J$14,9,FALSE))</f>
        <v/>
      </c>
      <c r="P16" s="75" t="str">
        <f>IF(E16="","",VLOOKUP($C16,①100ｍ!$B$6:$H$14,7,FALSE))</f>
        <v/>
      </c>
      <c r="Q16" s="75" t="str">
        <f>IF(H16="","",VLOOKUP($C16,④立三段跳び!$B$6:$I$14,8,FALSE))</f>
        <v/>
      </c>
      <c r="R16" s="75" t="str">
        <f>IF(I16="","",VLOOKUP($C16,⑤遠投!$B$6:$I$14,8,FALSE))</f>
        <v/>
      </c>
      <c r="S16" s="75" t="str">
        <f>IF(L16="","",VLOOKUP($C16,⑧打撃!$B$6:$I$14,8,FALSE))</f>
        <v/>
      </c>
      <c r="T16" s="75" t="str">
        <f>IF(K16="","",VLOOKUP($C16,⑦塁間走!$B$6:$H$14,7,FALSE))</f>
        <v/>
      </c>
    </row>
    <row r="17" spans="1:20" ht="20.149999999999999" customHeight="1">
      <c r="A17" s="1" t="str">
        <f>IF($C17="","",VLOOKUP($G$3,学校一覧!$A$2:$E$68,5,0))</f>
        <v/>
      </c>
      <c r="B17" s="1">
        <v>13</v>
      </c>
      <c r="C17" s="95"/>
      <c r="D17" s="73"/>
      <c r="E17" s="73"/>
      <c r="F17" s="73"/>
      <c r="G17" s="73"/>
      <c r="H17" s="73"/>
      <c r="I17" s="73"/>
      <c r="J17" s="73"/>
      <c r="K17" s="73"/>
      <c r="L17" s="73"/>
      <c r="M17" s="2">
        <v>13</v>
      </c>
      <c r="N17" s="68" t="str">
        <f>IF(F17="","",VLOOKUP($C17,②1500ｍ!$B$6:$J$14,8,FALSE))</f>
        <v/>
      </c>
      <c r="O17" s="74" t="str">
        <f>IF(F17="","",VLOOKUP($C17,②1500ｍ!$B$6:$J$14,9,FALSE))</f>
        <v/>
      </c>
      <c r="P17" s="75" t="str">
        <f>IF(E17="","",VLOOKUP($C17,①100ｍ!$B$6:$H$14,7,FALSE))</f>
        <v/>
      </c>
      <c r="Q17" s="75" t="str">
        <f>IF(H17="","",VLOOKUP($C17,④立三段跳び!$B$6:$I$14,8,FALSE))</f>
        <v/>
      </c>
      <c r="R17" s="75" t="str">
        <f>IF(I17="","",VLOOKUP($C17,⑤遠投!$B$6:$I$14,8,FALSE))</f>
        <v/>
      </c>
      <c r="S17" s="75" t="str">
        <f>IF(L17="","",VLOOKUP($C17,⑧打撃!$B$6:$I$14,8,FALSE))</f>
        <v/>
      </c>
      <c r="T17" s="75" t="str">
        <f>IF(K17="","",VLOOKUP($C17,⑦塁間走!$B$6:$H$14,7,FALSE))</f>
        <v/>
      </c>
    </row>
    <row r="18" spans="1:20" ht="20.149999999999999" customHeight="1">
      <c r="A18" s="1" t="str">
        <f>IF($C18="","",VLOOKUP($G$3,学校一覧!$A$2:$E$68,5,0))</f>
        <v/>
      </c>
      <c r="B18" s="1">
        <v>14</v>
      </c>
      <c r="C18" s="95"/>
      <c r="D18" s="73"/>
      <c r="E18" s="73"/>
      <c r="F18" s="73"/>
      <c r="G18" s="73"/>
      <c r="H18" s="73"/>
      <c r="I18" s="73"/>
      <c r="J18" s="73"/>
      <c r="K18" s="73"/>
      <c r="L18" s="73"/>
      <c r="M18" s="2">
        <v>14</v>
      </c>
      <c r="N18" s="68" t="str">
        <f>IF(F18="","",VLOOKUP($C18,②1500ｍ!$B$6:$J$14,8,FALSE))</f>
        <v/>
      </c>
      <c r="O18" s="74" t="str">
        <f>IF(F18="","",VLOOKUP($C18,②1500ｍ!$B$6:$J$14,9,FALSE))</f>
        <v/>
      </c>
      <c r="P18" s="75" t="str">
        <f>IF(E18="","",VLOOKUP($C18,①100ｍ!$B$6:$H$14,7,FALSE))</f>
        <v/>
      </c>
      <c r="Q18" s="75" t="str">
        <f>IF(H18="","",VLOOKUP($C18,④立三段跳び!$B$6:$I$14,8,FALSE))</f>
        <v/>
      </c>
      <c r="R18" s="75" t="str">
        <f>IF(I18="","",VLOOKUP($C18,⑤遠投!$B$6:$I$14,8,FALSE))</f>
        <v/>
      </c>
      <c r="S18" s="75" t="str">
        <f>IF(L18="","",VLOOKUP($C18,⑧打撃!$B$6:$I$14,8,FALSE))</f>
        <v/>
      </c>
      <c r="T18" s="75" t="str">
        <f>IF(K18="","",VLOOKUP($C18,⑦塁間走!$B$6:$H$14,7,FALSE))</f>
        <v/>
      </c>
    </row>
    <row r="19" spans="1:20" ht="20.149999999999999" customHeight="1">
      <c r="A19" s="1" t="str">
        <f>IF($C19="","",VLOOKUP($G$3,学校一覧!$A$2:$E$68,5,0))</f>
        <v/>
      </c>
      <c r="B19" s="1">
        <v>15</v>
      </c>
      <c r="C19" s="95"/>
      <c r="D19" s="73"/>
      <c r="E19" s="73"/>
      <c r="F19" s="73"/>
      <c r="G19" s="73"/>
      <c r="H19" s="73"/>
      <c r="I19" s="73"/>
      <c r="J19" s="73"/>
      <c r="K19" s="73"/>
      <c r="L19" s="73"/>
      <c r="M19" s="2">
        <v>15</v>
      </c>
      <c r="N19" s="68" t="str">
        <f>IF(F19="","",VLOOKUP($C19,②1500ｍ!$B$6:$J$14,8,FALSE))</f>
        <v/>
      </c>
      <c r="O19" s="74" t="str">
        <f>IF(F19="","",VLOOKUP($C19,②1500ｍ!$B$6:$J$14,9,FALSE))</f>
        <v/>
      </c>
      <c r="P19" s="75" t="str">
        <f>IF(E19="","",VLOOKUP($C19,①100ｍ!$B$6:$H$14,7,FALSE))</f>
        <v/>
      </c>
      <c r="Q19" s="75" t="str">
        <f>IF(H19="","",VLOOKUP($C19,④立三段跳び!$B$6:$I$14,8,FALSE))</f>
        <v/>
      </c>
      <c r="R19" s="75" t="str">
        <f>IF(I19="","",VLOOKUP($C19,⑤遠投!$B$6:$I$14,8,FALSE))</f>
        <v/>
      </c>
      <c r="S19" s="75" t="str">
        <f>IF(L19="","",VLOOKUP($C19,⑧打撃!$B$6:$I$14,8,FALSE))</f>
        <v/>
      </c>
      <c r="T19" s="75" t="str">
        <f>IF(K19="","",VLOOKUP($C19,⑦塁間走!$B$6:$H$14,7,FALSE))</f>
        <v/>
      </c>
    </row>
    <row r="20" spans="1:20" ht="20.149999999999999" customHeight="1">
      <c r="A20" s="1" t="str">
        <f>IF($C20="","",VLOOKUP($G$3,学校一覧!$A$2:$E$68,5,0))</f>
        <v/>
      </c>
      <c r="B20" s="1">
        <v>16</v>
      </c>
      <c r="C20" s="95"/>
      <c r="D20" s="73"/>
      <c r="E20" s="73"/>
      <c r="F20" s="73"/>
      <c r="G20" s="73"/>
      <c r="H20" s="73"/>
      <c r="I20" s="73"/>
      <c r="J20" s="73"/>
      <c r="K20" s="73"/>
      <c r="L20" s="73"/>
      <c r="M20" s="2">
        <v>16</v>
      </c>
      <c r="N20" s="68" t="str">
        <f>IF(F20="","",VLOOKUP($C20,②1500ｍ!$B$6:$J$14,8,FALSE))</f>
        <v/>
      </c>
      <c r="O20" s="74" t="str">
        <f>IF(F20="","",VLOOKUP($C20,②1500ｍ!$B$6:$J$14,9,FALSE))</f>
        <v/>
      </c>
      <c r="P20" s="75" t="str">
        <f>IF(E20="","",VLOOKUP($C20,①100ｍ!$B$6:$H$14,7,FALSE))</f>
        <v/>
      </c>
      <c r="Q20" s="75" t="str">
        <f>IF(H20="","",VLOOKUP($C20,④立三段跳び!$B$6:$I$14,8,FALSE))</f>
        <v/>
      </c>
      <c r="R20" s="75" t="str">
        <f>IF(I20="","",VLOOKUP($C20,⑤遠投!$B$6:$I$14,8,FALSE))</f>
        <v/>
      </c>
      <c r="S20" s="75" t="str">
        <f>IF(L20="","",VLOOKUP($C20,⑧打撃!$B$6:$I$14,8,FALSE))</f>
        <v/>
      </c>
      <c r="T20" s="75" t="str">
        <f>IF(K20="","",VLOOKUP($C20,⑦塁間走!$B$6:$H$14,7,FALSE))</f>
        <v/>
      </c>
    </row>
    <row r="21" spans="1:20" ht="20.149999999999999" customHeight="1">
      <c r="A21" s="1" t="str">
        <f>IF($C21="","",VLOOKUP($G$3,学校一覧!$A$2:$E$68,5,0))</f>
        <v/>
      </c>
      <c r="B21" s="1">
        <v>17</v>
      </c>
      <c r="C21" s="95"/>
      <c r="D21" s="73"/>
      <c r="E21" s="73"/>
      <c r="F21" s="73"/>
      <c r="G21" s="73"/>
      <c r="H21" s="73"/>
      <c r="I21" s="73"/>
      <c r="J21" s="73"/>
      <c r="K21" s="73"/>
      <c r="L21" s="73"/>
      <c r="M21" s="2">
        <v>17</v>
      </c>
      <c r="N21" s="68" t="str">
        <f>IF(F21="","",VLOOKUP($C21,②1500ｍ!$B$6:$J$14,8,FALSE))</f>
        <v/>
      </c>
      <c r="O21" s="74" t="str">
        <f>IF(F21="","",VLOOKUP($C21,②1500ｍ!$B$6:$J$14,9,FALSE))</f>
        <v/>
      </c>
      <c r="P21" s="75" t="str">
        <f>IF(E21="","",VLOOKUP($C21,①100ｍ!$B$6:$H$14,7,FALSE))</f>
        <v/>
      </c>
      <c r="Q21" s="75" t="str">
        <f>IF(H21="","",VLOOKUP($C21,④立三段跳び!$B$6:$I$14,8,FALSE))</f>
        <v/>
      </c>
      <c r="R21" s="75" t="str">
        <f>IF(I21="","",VLOOKUP($C21,⑤遠投!$B$6:$I$14,8,FALSE))</f>
        <v/>
      </c>
      <c r="S21" s="75" t="str">
        <f>IF(L21="","",VLOOKUP($C21,⑧打撃!$B$6:$I$14,8,FALSE))</f>
        <v/>
      </c>
      <c r="T21" s="75" t="str">
        <f>IF(K21="","",VLOOKUP($C21,⑦塁間走!$B$6:$H$14,7,FALSE))</f>
        <v/>
      </c>
    </row>
    <row r="22" spans="1:20" ht="20.149999999999999" customHeight="1">
      <c r="A22" s="1" t="str">
        <f>IF($C22="","",VLOOKUP($G$3,学校一覧!$A$2:$E$68,5,0))</f>
        <v/>
      </c>
      <c r="B22" s="1">
        <v>18</v>
      </c>
      <c r="C22" s="95"/>
      <c r="D22" s="73"/>
      <c r="E22" s="73"/>
      <c r="F22" s="73"/>
      <c r="G22" s="73"/>
      <c r="H22" s="73"/>
      <c r="I22" s="73"/>
      <c r="J22" s="73"/>
      <c r="K22" s="73"/>
      <c r="L22" s="73"/>
      <c r="M22" s="2">
        <v>18</v>
      </c>
      <c r="N22" s="68" t="str">
        <f>IF(F22="","",VLOOKUP($C22,②1500ｍ!$B$6:$J$14,8,FALSE))</f>
        <v/>
      </c>
      <c r="O22" s="74" t="str">
        <f>IF(F22="","",VLOOKUP($C22,②1500ｍ!$B$6:$J$14,9,FALSE))</f>
        <v/>
      </c>
      <c r="P22" s="75" t="str">
        <f>IF(E22="","",VLOOKUP($C22,①100ｍ!$B$6:$H$14,7,FALSE))</f>
        <v/>
      </c>
      <c r="Q22" s="75" t="str">
        <f>IF(H22="","",VLOOKUP($C22,④立三段跳び!$B$6:$I$14,8,FALSE))</f>
        <v/>
      </c>
      <c r="R22" s="75" t="str">
        <f>IF(I22="","",VLOOKUP($C22,⑤遠投!$B$6:$I$14,8,FALSE))</f>
        <v/>
      </c>
      <c r="S22" s="75" t="str">
        <f>IF(L22="","",VLOOKUP($C22,⑧打撃!$B$6:$I$14,8,FALSE))</f>
        <v/>
      </c>
      <c r="T22" s="75" t="str">
        <f>IF(K22="","",VLOOKUP($C22,⑦塁間走!$B$6:$H$14,7,FALSE))</f>
        <v/>
      </c>
    </row>
    <row r="23" spans="1:20" ht="20.149999999999999" customHeight="1">
      <c r="A23" s="1" t="str">
        <f>IF($C23="","",VLOOKUP($G$3,学校一覧!$A$2:$E$68,5,0))</f>
        <v/>
      </c>
      <c r="B23" s="1">
        <v>19</v>
      </c>
      <c r="C23" s="95"/>
      <c r="D23" s="73"/>
      <c r="E23" s="73"/>
      <c r="F23" s="73"/>
      <c r="G23" s="73"/>
      <c r="H23" s="73"/>
      <c r="I23" s="73"/>
      <c r="J23" s="73"/>
      <c r="K23" s="73"/>
      <c r="L23" s="73"/>
      <c r="M23" s="2">
        <v>19</v>
      </c>
      <c r="N23" s="68" t="str">
        <f>IF(F23="","",VLOOKUP($C23,②1500ｍ!$B$6:$J$14,8,FALSE))</f>
        <v/>
      </c>
      <c r="O23" s="74" t="str">
        <f>IF(F23="","",VLOOKUP($C23,②1500ｍ!$B$6:$J$14,9,FALSE))</f>
        <v/>
      </c>
      <c r="P23" s="75" t="str">
        <f>IF(E23="","",VLOOKUP($C23,①100ｍ!$B$6:$H$14,7,FALSE))</f>
        <v/>
      </c>
      <c r="Q23" s="75" t="str">
        <f>IF(H23="","",VLOOKUP($C23,④立三段跳び!$B$6:$I$14,8,FALSE))</f>
        <v/>
      </c>
      <c r="R23" s="75" t="str">
        <f>IF(I23="","",VLOOKUP($C23,⑤遠投!$B$6:$I$14,8,FALSE))</f>
        <v/>
      </c>
      <c r="S23" s="75" t="str">
        <f>IF(L23="","",VLOOKUP($C23,⑧打撃!$B$6:$I$14,8,FALSE))</f>
        <v/>
      </c>
      <c r="T23" s="75" t="str">
        <f>IF(K23="","",VLOOKUP($C23,⑦塁間走!$B$6:$H$14,7,FALSE))</f>
        <v/>
      </c>
    </row>
    <row r="24" spans="1:20" ht="20.149999999999999" customHeight="1">
      <c r="A24" s="1" t="str">
        <f>IF($C24="","",VLOOKUP($G$3,学校一覧!$A$2:$E$68,5,0))</f>
        <v/>
      </c>
      <c r="B24" s="1">
        <v>20</v>
      </c>
      <c r="C24" s="95"/>
      <c r="D24" s="73"/>
      <c r="E24" s="73"/>
      <c r="F24" s="73"/>
      <c r="G24" s="73"/>
      <c r="H24" s="73"/>
      <c r="I24" s="73"/>
      <c r="J24" s="73"/>
      <c r="K24" s="73"/>
      <c r="L24" s="73"/>
      <c r="M24" s="2">
        <v>20</v>
      </c>
      <c r="N24" s="68" t="str">
        <f>IF(F24="","",VLOOKUP($C24,②1500ｍ!$B$6:$J$14,8,FALSE))</f>
        <v/>
      </c>
      <c r="O24" s="74" t="str">
        <f>IF(F24="","",VLOOKUP($C24,②1500ｍ!$B$6:$J$14,9,FALSE))</f>
        <v/>
      </c>
      <c r="P24" s="75" t="str">
        <f>IF(E24="","",VLOOKUP($C24,①100ｍ!$B$6:$H$14,7,FALSE))</f>
        <v/>
      </c>
      <c r="Q24" s="75" t="str">
        <f>IF(H24="","",VLOOKUP($C24,④立三段跳び!$B$6:$I$14,8,FALSE))</f>
        <v/>
      </c>
      <c r="R24" s="75" t="str">
        <f>IF(I24="","",VLOOKUP($C24,⑤遠投!$B$6:$I$14,8,FALSE))</f>
        <v/>
      </c>
      <c r="S24" s="75" t="str">
        <f>IF(L24="","",VLOOKUP($C24,⑧打撃!$B$6:$I$14,8,FALSE))</f>
        <v/>
      </c>
      <c r="T24" s="75" t="str">
        <f>IF(K24="","",VLOOKUP($C24,⑦塁間走!$B$6:$H$14,7,FALSE))</f>
        <v/>
      </c>
    </row>
    <row r="25" spans="1:20" ht="20.149999999999999" customHeight="1">
      <c r="A25" s="1" t="str">
        <f>IF($C25="","",VLOOKUP($G$3,学校一覧!$A$2:$E$68,5,0))</f>
        <v/>
      </c>
      <c r="B25" s="1">
        <v>21</v>
      </c>
      <c r="C25" s="95"/>
      <c r="D25" s="73"/>
      <c r="E25" s="73"/>
      <c r="F25" s="73"/>
      <c r="G25" s="73"/>
      <c r="H25" s="73"/>
      <c r="I25" s="73"/>
      <c r="J25" s="73"/>
      <c r="K25" s="73"/>
      <c r="L25" s="73"/>
      <c r="M25" s="2">
        <v>21</v>
      </c>
      <c r="N25" s="68" t="str">
        <f>IF(F25="","",VLOOKUP($C25,②1500ｍ!$B$6:$J$14,8,FALSE))</f>
        <v/>
      </c>
      <c r="O25" s="74" t="str">
        <f>IF(F25="","",VLOOKUP($C25,②1500ｍ!$B$6:$J$14,9,FALSE))</f>
        <v/>
      </c>
      <c r="P25" s="75" t="str">
        <f>IF(E25="","",VLOOKUP($C25,①100ｍ!$B$6:$H$14,7,FALSE))</f>
        <v/>
      </c>
      <c r="Q25" s="75" t="str">
        <f>IF(H25="","",VLOOKUP($C25,④立三段跳び!$B$6:$I$14,8,FALSE))</f>
        <v/>
      </c>
      <c r="R25" s="75" t="str">
        <f>IF(I25="","",VLOOKUP($C25,⑤遠投!$B$6:$I$14,8,FALSE))</f>
        <v/>
      </c>
      <c r="S25" s="75" t="str">
        <f>IF(L25="","",VLOOKUP($C25,⑧打撃!$B$6:$I$14,8,FALSE))</f>
        <v/>
      </c>
      <c r="T25" s="75" t="str">
        <f>IF(K25="","",VLOOKUP($C25,⑦塁間走!$B$6:$H$14,7,FALSE))</f>
        <v/>
      </c>
    </row>
    <row r="26" spans="1:20" ht="20.149999999999999" customHeight="1">
      <c r="A26" s="1" t="str">
        <f>IF($C26="","",VLOOKUP($G$3,学校一覧!$A$2:$E$68,5,0))</f>
        <v/>
      </c>
      <c r="B26" s="1">
        <v>22</v>
      </c>
      <c r="C26" s="95"/>
      <c r="D26" s="73"/>
      <c r="E26" s="73"/>
      <c r="F26" s="73"/>
      <c r="G26" s="73"/>
      <c r="H26" s="73"/>
      <c r="I26" s="73"/>
      <c r="J26" s="73"/>
      <c r="K26" s="73"/>
      <c r="L26" s="73"/>
      <c r="M26" s="2">
        <v>22</v>
      </c>
      <c r="N26" s="68" t="str">
        <f>IF(F26="","",VLOOKUP($C26,②1500ｍ!$B$6:$J$14,8,FALSE))</f>
        <v/>
      </c>
      <c r="O26" s="74" t="str">
        <f>IF(F26="","",VLOOKUP($C26,②1500ｍ!$B$6:$J$14,9,FALSE))</f>
        <v/>
      </c>
      <c r="P26" s="75" t="str">
        <f>IF(E26="","",VLOOKUP($C26,①100ｍ!$B$6:$H$14,7,FALSE))</f>
        <v/>
      </c>
      <c r="Q26" s="75" t="str">
        <f>IF(H26="","",VLOOKUP($C26,④立三段跳び!$B$6:$I$14,8,FALSE))</f>
        <v/>
      </c>
      <c r="R26" s="75" t="str">
        <f>IF(I26="","",VLOOKUP($C26,⑤遠投!$B$6:$I$14,8,FALSE))</f>
        <v/>
      </c>
      <c r="S26" s="75" t="str">
        <f>IF(L26="","",VLOOKUP($C26,⑧打撃!$B$6:$I$14,8,FALSE))</f>
        <v/>
      </c>
      <c r="T26" s="75" t="str">
        <f>IF(K26="","",VLOOKUP($C26,⑦塁間走!$B$6:$H$14,7,FALSE))</f>
        <v/>
      </c>
    </row>
    <row r="27" spans="1:20" ht="20.149999999999999" customHeight="1">
      <c r="A27" s="1" t="str">
        <f>IF($C27="","",VLOOKUP($G$3,学校一覧!$A$2:$E$68,5,0))</f>
        <v/>
      </c>
      <c r="B27" s="1">
        <v>23</v>
      </c>
      <c r="C27" s="95"/>
      <c r="D27" s="73"/>
      <c r="E27" s="73"/>
      <c r="F27" s="73"/>
      <c r="G27" s="73"/>
      <c r="H27" s="73"/>
      <c r="I27" s="73"/>
      <c r="J27" s="73"/>
      <c r="K27" s="73"/>
      <c r="L27" s="73"/>
      <c r="M27" s="2">
        <v>23</v>
      </c>
      <c r="N27" s="68" t="str">
        <f>IF(F27="","",VLOOKUP($C27,②1500ｍ!$B$6:$J$14,8,FALSE))</f>
        <v/>
      </c>
      <c r="O27" s="74" t="str">
        <f>IF(F27="","",VLOOKUP($C27,②1500ｍ!$B$6:$J$14,9,FALSE))</f>
        <v/>
      </c>
      <c r="P27" s="75" t="str">
        <f>IF(E27="","",VLOOKUP($C27,①100ｍ!$B$6:$H$14,7,FALSE))</f>
        <v/>
      </c>
      <c r="Q27" s="75" t="str">
        <f>IF(H27="","",VLOOKUP($C27,④立三段跳び!$B$6:$I$14,8,FALSE))</f>
        <v/>
      </c>
      <c r="R27" s="75" t="str">
        <f>IF(I27="","",VLOOKUP($C27,⑤遠投!$B$6:$I$14,8,FALSE))</f>
        <v/>
      </c>
      <c r="S27" s="75" t="str">
        <f>IF(L27="","",VLOOKUP($C27,⑧打撃!$B$6:$I$14,8,FALSE))</f>
        <v/>
      </c>
      <c r="T27" s="75" t="str">
        <f>IF(K27="","",VLOOKUP($C27,⑦塁間走!$B$6:$H$14,7,FALSE))</f>
        <v/>
      </c>
    </row>
    <row r="28" spans="1:20" ht="20.149999999999999" customHeight="1">
      <c r="A28" s="1" t="str">
        <f>IF($C28="","",VLOOKUP($G$3,学校一覧!$A$2:$E$68,5,0))</f>
        <v/>
      </c>
      <c r="B28" s="1">
        <v>24</v>
      </c>
      <c r="C28" s="95"/>
      <c r="D28" s="73"/>
      <c r="E28" s="73"/>
      <c r="F28" s="73"/>
      <c r="G28" s="73"/>
      <c r="H28" s="73"/>
      <c r="I28" s="73"/>
      <c r="J28" s="73"/>
      <c r="K28" s="73"/>
      <c r="L28" s="73"/>
      <c r="M28" s="2">
        <v>24</v>
      </c>
      <c r="N28" s="68" t="str">
        <f>IF(F28="","",VLOOKUP($C28,②1500ｍ!$B$6:$J$14,8,FALSE))</f>
        <v/>
      </c>
      <c r="O28" s="74" t="str">
        <f>IF(F28="","",VLOOKUP($C28,②1500ｍ!$B$6:$J$14,9,FALSE))</f>
        <v/>
      </c>
      <c r="P28" s="75" t="str">
        <f>IF(E28="","",VLOOKUP($C28,①100ｍ!$B$6:$H$14,7,FALSE))</f>
        <v/>
      </c>
      <c r="Q28" s="75" t="str">
        <f>IF(H28="","",VLOOKUP($C28,④立三段跳び!$B$6:$I$14,8,FALSE))</f>
        <v/>
      </c>
      <c r="R28" s="75" t="str">
        <f>IF(I28="","",VLOOKUP($C28,⑤遠投!$B$6:$I$14,8,FALSE))</f>
        <v/>
      </c>
      <c r="S28" s="75" t="str">
        <f>IF(L28="","",VLOOKUP($C28,⑧打撃!$B$6:$I$14,8,FALSE))</f>
        <v/>
      </c>
      <c r="T28" s="75" t="str">
        <f>IF(K28="","",VLOOKUP($C28,⑦塁間走!$B$6:$H$14,7,FALSE))</f>
        <v/>
      </c>
    </row>
    <row r="29" spans="1:20" ht="20.149999999999999" customHeight="1">
      <c r="A29" s="1" t="str">
        <f>IF($C29="","",VLOOKUP($G$3,学校一覧!$A$2:$E$68,5,0))</f>
        <v/>
      </c>
      <c r="B29" s="1">
        <v>25</v>
      </c>
      <c r="C29" s="95"/>
      <c r="D29" s="73"/>
      <c r="E29" s="73"/>
      <c r="F29" s="73"/>
      <c r="G29" s="73"/>
      <c r="H29" s="73"/>
      <c r="I29" s="73"/>
      <c r="J29" s="73"/>
      <c r="K29" s="73"/>
      <c r="L29" s="73"/>
      <c r="M29" s="2">
        <v>25</v>
      </c>
      <c r="N29" s="68" t="str">
        <f>IF(F29="","",VLOOKUP($C29,②1500ｍ!$B$6:$J$14,8,FALSE))</f>
        <v/>
      </c>
      <c r="O29" s="74" t="str">
        <f>IF(F29="","",VLOOKUP($C29,②1500ｍ!$B$6:$J$14,9,FALSE))</f>
        <v/>
      </c>
      <c r="P29" s="75" t="str">
        <f>IF(E29="","",VLOOKUP($C29,①100ｍ!$B$6:$H$14,7,FALSE))</f>
        <v/>
      </c>
      <c r="Q29" s="75" t="str">
        <f>IF(H29="","",VLOOKUP($C29,④立三段跳び!$B$6:$I$14,8,FALSE))</f>
        <v/>
      </c>
      <c r="R29" s="75" t="str">
        <f>IF(I29="","",VLOOKUP($C29,⑤遠投!$B$6:$I$14,8,FALSE))</f>
        <v/>
      </c>
      <c r="S29" s="75" t="str">
        <f>IF(L29="","",VLOOKUP($C29,⑧打撃!$B$6:$I$14,8,FALSE))</f>
        <v/>
      </c>
      <c r="T29" s="75" t="str">
        <f>IF(K29="","",VLOOKUP($C29,⑦塁間走!$B$6:$H$14,7,FALSE))</f>
        <v/>
      </c>
    </row>
    <row r="30" spans="1:20" ht="20.149999999999999" customHeight="1">
      <c r="A30" s="1" t="str">
        <f>IF($C30="","",VLOOKUP($G$3,学校一覧!$A$2:$E$68,5,0))</f>
        <v/>
      </c>
      <c r="B30" s="1">
        <v>26</v>
      </c>
      <c r="C30" s="95"/>
      <c r="D30" s="73"/>
      <c r="E30" s="73"/>
      <c r="F30" s="73"/>
      <c r="G30" s="73"/>
      <c r="H30" s="73"/>
      <c r="I30" s="73"/>
      <c r="J30" s="73"/>
      <c r="K30" s="73"/>
      <c r="L30" s="73"/>
      <c r="M30" s="2">
        <v>26</v>
      </c>
      <c r="N30" s="68" t="str">
        <f>IF(F30="","",VLOOKUP($C30,②1500ｍ!$B$6:$J$14,8,FALSE))</f>
        <v/>
      </c>
      <c r="O30" s="74" t="str">
        <f>IF(F30="","",VLOOKUP($C30,②1500ｍ!$B$6:$J$14,9,FALSE))</f>
        <v/>
      </c>
      <c r="P30" s="75" t="str">
        <f>IF(E30="","",VLOOKUP($C30,①100ｍ!$B$6:$H$14,7,FALSE))</f>
        <v/>
      </c>
      <c r="Q30" s="75" t="str">
        <f>IF(H30="","",VLOOKUP($C30,④立三段跳び!$B$6:$I$14,8,FALSE))</f>
        <v/>
      </c>
      <c r="R30" s="75" t="str">
        <f>IF(I30="","",VLOOKUP($C30,⑤遠投!$B$6:$I$14,8,FALSE))</f>
        <v/>
      </c>
      <c r="S30" s="75" t="str">
        <f>IF(L30="","",VLOOKUP($C30,⑧打撃!$B$6:$I$14,8,FALSE))</f>
        <v/>
      </c>
      <c r="T30" s="75" t="str">
        <f>IF(K30="","",VLOOKUP($C30,⑦塁間走!$B$6:$H$14,7,FALSE))</f>
        <v/>
      </c>
    </row>
    <row r="31" spans="1:20" ht="20.149999999999999" customHeight="1">
      <c r="A31" s="1" t="str">
        <f>IF($C31="","",VLOOKUP($G$3,学校一覧!$A$2:$E$68,5,0))</f>
        <v/>
      </c>
      <c r="B31" s="1">
        <v>27</v>
      </c>
      <c r="C31" s="95"/>
      <c r="D31" s="73"/>
      <c r="E31" s="73"/>
      <c r="F31" s="73"/>
      <c r="G31" s="73"/>
      <c r="H31" s="73"/>
      <c r="I31" s="73"/>
      <c r="J31" s="73"/>
      <c r="K31" s="73"/>
      <c r="L31" s="73"/>
      <c r="M31" s="2">
        <v>27</v>
      </c>
      <c r="N31" s="68" t="str">
        <f>IF(F31="","",VLOOKUP($C31,②1500ｍ!$B$6:$J$14,8,FALSE))</f>
        <v/>
      </c>
      <c r="O31" s="74" t="str">
        <f>IF(F31="","",VLOOKUP($C31,②1500ｍ!$B$6:$J$14,9,FALSE))</f>
        <v/>
      </c>
      <c r="P31" s="75" t="str">
        <f>IF(E31="","",VLOOKUP($C31,①100ｍ!$B$6:$H$14,7,FALSE))</f>
        <v/>
      </c>
      <c r="Q31" s="75" t="str">
        <f>IF(H31="","",VLOOKUP($C31,④立三段跳び!$B$6:$I$14,8,FALSE))</f>
        <v/>
      </c>
      <c r="R31" s="75" t="str">
        <f>IF(I31="","",VLOOKUP($C31,⑤遠投!$B$6:$I$14,8,FALSE))</f>
        <v/>
      </c>
      <c r="S31" s="75" t="str">
        <f>IF(L31="","",VLOOKUP($C31,⑧打撃!$B$6:$I$14,8,FALSE))</f>
        <v/>
      </c>
      <c r="T31" s="75" t="str">
        <f>IF(K31="","",VLOOKUP($C31,⑦塁間走!$B$6:$H$14,7,FALSE))</f>
        <v/>
      </c>
    </row>
    <row r="32" spans="1:20" ht="20.149999999999999" customHeight="1">
      <c r="A32" s="1" t="str">
        <f>IF($C32="","",VLOOKUP($G$3,学校一覧!$A$2:$E$68,5,0))</f>
        <v/>
      </c>
      <c r="B32" s="1">
        <v>28</v>
      </c>
      <c r="C32" s="95"/>
      <c r="D32" s="73"/>
      <c r="E32" s="73"/>
      <c r="F32" s="73"/>
      <c r="G32" s="73"/>
      <c r="H32" s="73"/>
      <c r="I32" s="73"/>
      <c r="J32" s="73"/>
      <c r="K32" s="73"/>
      <c r="L32" s="73"/>
      <c r="M32" s="2">
        <v>28</v>
      </c>
      <c r="N32" s="68" t="str">
        <f>IF(F32="","",VLOOKUP($C32,②1500ｍ!$B$6:$J$14,8,FALSE))</f>
        <v/>
      </c>
      <c r="O32" s="74" t="str">
        <f>IF(F32="","",VLOOKUP($C32,②1500ｍ!$B$6:$J$14,9,FALSE))</f>
        <v/>
      </c>
      <c r="P32" s="75" t="str">
        <f>IF(E32="","",VLOOKUP($C32,①100ｍ!$B$6:$H$14,7,FALSE))</f>
        <v/>
      </c>
      <c r="Q32" s="75" t="str">
        <f>IF(H32="","",VLOOKUP($C32,④立三段跳び!$B$6:$I$14,8,FALSE))</f>
        <v/>
      </c>
      <c r="R32" s="75" t="str">
        <f>IF(I32="","",VLOOKUP($C32,⑤遠投!$B$6:$I$14,8,FALSE))</f>
        <v/>
      </c>
      <c r="S32" s="75" t="str">
        <f>IF(L32="","",VLOOKUP($C32,⑧打撃!$B$6:$I$14,8,FALSE))</f>
        <v/>
      </c>
      <c r="T32" s="75" t="str">
        <f>IF(K32="","",VLOOKUP($C32,⑦塁間走!$B$6:$H$14,7,FALSE))</f>
        <v/>
      </c>
    </row>
    <row r="33" spans="1:20" ht="20.149999999999999" customHeight="1">
      <c r="A33" s="1" t="str">
        <f>IF($C33="","",VLOOKUP($G$3,学校一覧!$A$2:$E$68,5,0))</f>
        <v/>
      </c>
      <c r="B33" s="1">
        <v>29</v>
      </c>
      <c r="C33" s="95"/>
      <c r="D33" s="73"/>
      <c r="E33" s="73"/>
      <c r="F33" s="73"/>
      <c r="G33" s="73"/>
      <c r="H33" s="73"/>
      <c r="I33" s="73"/>
      <c r="J33" s="73"/>
      <c r="K33" s="73"/>
      <c r="L33" s="73"/>
      <c r="M33" s="2">
        <v>29</v>
      </c>
      <c r="N33" s="68" t="str">
        <f>IF(F33="","",VLOOKUP($C33,②1500ｍ!$B$6:$J$14,8,FALSE))</f>
        <v/>
      </c>
      <c r="O33" s="74" t="str">
        <f>IF(F33="","",VLOOKUP($C33,②1500ｍ!$B$6:$J$14,9,FALSE))</f>
        <v/>
      </c>
      <c r="P33" s="75" t="str">
        <f>IF(E33="","",VLOOKUP($C33,①100ｍ!$B$6:$H$14,7,FALSE))</f>
        <v/>
      </c>
      <c r="Q33" s="75" t="str">
        <f>IF(H33="","",VLOOKUP($C33,④立三段跳び!$B$6:$I$14,8,FALSE))</f>
        <v/>
      </c>
      <c r="R33" s="75" t="str">
        <f>IF(I33="","",VLOOKUP($C33,⑤遠投!$B$6:$I$14,8,FALSE))</f>
        <v/>
      </c>
      <c r="S33" s="75" t="str">
        <f>IF(L33="","",VLOOKUP($C33,⑧打撃!$B$6:$I$14,8,FALSE))</f>
        <v/>
      </c>
      <c r="T33" s="75" t="str">
        <f>IF(K33="","",VLOOKUP($C33,⑦塁間走!$B$6:$H$14,7,FALSE))</f>
        <v/>
      </c>
    </row>
    <row r="34" spans="1:20" ht="20.149999999999999" customHeight="1">
      <c r="A34" s="1" t="str">
        <f>IF($C34="","",VLOOKUP($G$3,学校一覧!$A$2:$E$68,5,0))</f>
        <v/>
      </c>
      <c r="B34" s="1">
        <v>30</v>
      </c>
      <c r="C34" s="95"/>
      <c r="D34" s="73"/>
      <c r="E34" s="73"/>
      <c r="F34" s="73"/>
      <c r="G34" s="73"/>
      <c r="H34" s="73"/>
      <c r="I34" s="73"/>
      <c r="J34" s="73"/>
      <c r="K34" s="73"/>
      <c r="L34" s="73"/>
      <c r="M34" s="2">
        <v>30</v>
      </c>
      <c r="N34" s="68" t="str">
        <f>IF(F34="","",VLOOKUP($C34,②1500ｍ!$B$6:$J$14,8,FALSE))</f>
        <v/>
      </c>
      <c r="O34" s="74" t="str">
        <f>IF(F34="","",VLOOKUP($C34,②1500ｍ!$B$6:$J$14,9,FALSE))</f>
        <v/>
      </c>
      <c r="P34" s="75" t="str">
        <f>IF(E34="","",VLOOKUP($C34,①100ｍ!$B$6:$H$14,7,FALSE))</f>
        <v/>
      </c>
      <c r="Q34" s="75" t="str">
        <f>IF(H34="","",VLOOKUP($C34,④立三段跳び!$B$6:$I$14,8,FALSE))</f>
        <v/>
      </c>
      <c r="R34" s="75" t="str">
        <f>IF(I34="","",VLOOKUP($C34,⑤遠投!$B$6:$I$14,8,FALSE))</f>
        <v/>
      </c>
      <c r="S34" s="75" t="str">
        <f>IF(L34="","",VLOOKUP($C34,⑧打撃!$B$6:$I$14,8,FALSE))</f>
        <v/>
      </c>
      <c r="T34" s="75" t="str">
        <f>IF(K34="","",VLOOKUP($C34,⑦塁間走!$B$6:$H$14,7,FALSE))</f>
        <v/>
      </c>
    </row>
    <row r="35" spans="1:20" ht="20.149999999999999" customHeight="1">
      <c r="A35" s="1" t="str">
        <f>IF($C35="","",VLOOKUP($G$3,学校一覧!$A$2:$E$68,5,0))</f>
        <v/>
      </c>
      <c r="B35" s="1">
        <v>31</v>
      </c>
      <c r="C35" s="95"/>
      <c r="D35" s="73"/>
      <c r="E35" s="73"/>
      <c r="F35" s="73"/>
      <c r="G35" s="73"/>
      <c r="H35" s="73"/>
      <c r="I35" s="73"/>
      <c r="J35" s="73"/>
      <c r="K35" s="73"/>
      <c r="L35" s="73"/>
      <c r="M35" s="2">
        <v>31</v>
      </c>
      <c r="N35" s="68" t="str">
        <f>IF(F35="","",VLOOKUP($C35,②1500ｍ!$B$6:$J$14,8,FALSE))</f>
        <v/>
      </c>
      <c r="O35" s="74" t="str">
        <f>IF(F35="","",VLOOKUP($C35,②1500ｍ!$B$6:$J$14,9,FALSE))</f>
        <v/>
      </c>
      <c r="P35" s="75" t="str">
        <f>IF(E35="","",VLOOKUP($C35,①100ｍ!$B$6:$H$14,7,FALSE))</f>
        <v/>
      </c>
      <c r="Q35" s="75" t="str">
        <f>IF(H35="","",VLOOKUP($C35,④立三段跳び!$B$6:$I$14,8,FALSE))</f>
        <v/>
      </c>
      <c r="R35" s="75" t="str">
        <f>IF(I35="","",VLOOKUP($C35,⑤遠投!$B$6:$I$14,8,FALSE))</f>
        <v/>
      </c>
      <c r="S35" s="75" t="str">
        <f>IF(L35="","",VLOOKUP($C35,⑧打撃!$B$6:$I$14,8,FALSE))</f>
        <v/>
      </c>
      <c r="T35" s="75" t="str">
        <f>IF(K35="","",VLOOKUP($C35,⑦塁間走!$B$6:$H$14,7,FALSE))</f>
        <v/>
      </c>
    </row>
    <row r="36" spans="1:20" ht="20.149999999999999" customHeight="1">
      <c r="A36" s="1" t="str">
        <f>IF($C36="","",VLOOKUP($G$3,学校一覧!$A$2:$E$68,5,0))</f>
        <v/>
      </c>
      <c r="B36" s="1">
        <v>32</v>
      </c>
      <c r="C36" s="95"/>
      <c r="D36" s="73"/>
      <c r="E36" s="73"/>
      <c r="F36" s="73"/>
      <c r="G36" s="73"/>
      <c r="H36" s="73"/>
      <c r="I36" s="73"/>
      <c r="J36" s="73"/>
      <c r="K36" s="73"/>
      <c r="L36" s="73"/>
      <c r="M36" s="2">
        <v>32</v>
      </c>
      <c r="N36" s="68" t="str">
        <f>IF(F36="","",VLOOKUP($C36,②1500ｍ!$B$6:$J$14,8,FALSE))</f>
        <v/>
      </c>
      <c r="O36" s="74" t="str">
        <f>IF(F36="","",VLOOKUP($C36,②1500ｍ!$B$6:$J$14,9,FALSE))</f>
        <v/>
      </c>
      <c r="P36" s="75" t="str">
        <f>IF(E36="","",VLOOKUP($C36,①100ｍ!$B$6:$H$14,7,FALSE))</f>
        <v/>
      </c>
      <c r="Q36" s="75" t="str">
        <f>IF(H36="","",VLOOKUP($C36,④立三段跳び!$B$6:$I$14,8,FALSE))</f>
        <v/>
      </c>
      <c r="R36" s="75" t="str">
        <f>IF(I36="","",VLOOKUP($C36,⑤遠投!$B$6:$I$14,8,FALSE))</f>
        <v/>
      </c>
      <c r="S36" s="75" t="str">
        <f>IF(L36="","",VLOOKUP($C36,⑧打撃!$B$6:$I$14,8,FALSE))</f>
        <v/>
      </c>
      <c r="T36" s="75" t="str">
        <f>IF(K36="","",VLOOKUP($C36,⑦塁間走!$B$6:$H$14,7,FALSE))</f>
        <v/>
      </c>
    </row>
    <row r="37" spans="1:20" ht="20.149999999999999" customHeight="1">
      <c r="A37" s="1" t="str">
        <f>IF($C37="","",VLOOKUP($G$3,学校一覧!$A$2:$E$68,5,0))</f>
        <v/>
      </c>
      <c r="B37" s="1">
        <v>33</v>
      </c>
      <c r="C37" s="95"/>
      <c r="D37" s="73"/>
      <c r="E37" s="73"/>
      <c r="F37" s="73"/>
      <c r="G37" s="73"/>
      <c r="H37" s="73"/>
      <c r="I37" s="73"/>
      <c r="J37" s="73"/>
      <c r="K37" s="73"/>
      <c r="L37" s="73"/>
      <c r="M37" s="2">
        <v>33</v>
      </c>
      <c r="N37" s="68" t="str">
        <f>IF(F37="","",VLOOKUP($C37,②1500ｍ!$B$6:$J$14,8,FALSE))</f>
        <v/>
      </c>
      <c r="O37" s="74" t="str">
        <f>IF(F37="","",VLOOKUP($C37,②1500ｍ!$B$6:$J$14,9,FALSE))</f>
        <v/>
      </c>
      <c r="P37" s="75" t="str">
        <f>IF(E37="","",VLOOKUP($C37,①100ｍ!$B$6:$H$14,7,FALSE))</f>
        <v/>
      </c>
      <c r="Q37" s="75" t="str">
        <f>IF(H37="","",VLOOKUP($C37,④立三段跳び!$B$6:$I$14,8,FALSE))</f>
        <v/>
      </c>
      <c r="R37" s="75" t="str">
        <f>IF(I37="","",VLOOKUP($C37,⑤遠投!$B$6:$I$14,8,FALSE))</f>
        <v/>
      </c>
      <c r="S37" s="75" t="str">
        <f>IF(L37="","",VLOOKUP($C37,⑧打撃!$B$6:$I$14,8,FALSE))</f>
        <v/>
      </c>
      <c r="T37" s="75" t="str">
        <f>IF(K37="","",VLOOKUP($C37,⑦塁間走!$B$6:$H$14,7,FALSE))</f>
        <v/>
      </c>
    </row>
    <row r="38" spans="1:20" ht="20.149999999999999" customHeight="1">
      <c r="A38" s="1" t="str">
        <f>IF($C38="","",VLOOKUP($G$3,学校一覧!$A$2:$E$68,5,0))</f>
        <v/>
      </c>
      <c r="B38" s="1">
        <v>34</v>
      </c>
      <c r="C38" s="95"/>
      <c r="D38" s="73"/>
      <c r="E38" s="73"/>
      <c r="F38" s="73"/>
      <c r="G38" s="73"/>
      <c r="H38" s="73"/>
      <c r="I38" s="73"/>
      <c r="J38" s="73"/>
      <c r="K38" s="73"/>
      <c r="L38" s="73"/>
      <c r="M38" s="2">
        <v>34</v>
      </c>
      <c r="N38" s="68" t="str">
        <f>IF(F38="","",VLOOKUP($C38,②1500ｍ!$B$6:$J$14,8,FALSE))</f>
        <v/>
      </c>
      <c r="O38" s="74" t="str">
        <f>IF(F38="","",VLOOKUP($C38,②1500ｍ!$B$6:$J$14,9,FALSE))</f>
        <v/>
      </c>
      <c r="P38" s="75" t="str">
        <f>IF(E38="","",VLOOKUP($C38,①100ｍ!$B$6:$H$14,7,FALSE))</f>
        <v/>
      </c>
      <c r="Q38" s="75" t="str">
        <f>IF(H38="","",VLOOKUP($C38,④立三段跳び!$B$6:$I$14,8,FALSE))</f>
        <v/>
      </c>
      <c r="R38" s="75" t="str">
        <f>IF(I38="","",VLOOKUP($C38,⑤遠投!$B$6:$I$14,8,FALSE))</f>
        <v/>
      </c>
      <c r="S38" s="75" t="str">
        <f>IF(L38="","",VLOOKUP($C38,⑧打撃!$B$6:$I$14,8,FALSE))</f>
        <v/>
      </c>
      <c r="T38" s="75" t="str">
        <f>IF(K38="","",VLOOKUP($C38,⑦塁間走!$B$6:$H$14,7,FALSE))</f>
        <v/>
      </c>
    </row>
    <row r="39" spans="1:20" ht="20.149999999999999" customHeight="1">
      <c r="A39" s="1" t="str">
        <f>IF($C39="","",VLOOKUP($G$3,学校一覧!$A$2:$E$68,5,0))</f>
        <v/>
      </c>
      <c r="B39" s="1">
        <v>35</v>
      </c>
      <c r="C39" s="95"/>
      <c r="D39" s="73"/>
      <c r="E39" s="73"/>
      <c r="F39" s="73"/>
      <c r="G39" s="73"/>
      <c r="H39" s="73"/>
      <c r="I39" s="73"/>
      <c r="J39" s="73"/>
      <c r="K39" s="73"/>
      <c r="L39" s="73"/>
      <c r="M39" s="2">
        <v>35</v>
      </c>
      <c r="N39" s="68" t="str">
        <f>IF(F39="","",VLOOKUP($C39,②1500ｍ!$B$6:$J$14,8,FALSE))</f>
        <v/>
      </c>
      <c r="O39" s="74" t="str">
        <f>IF(F39="","",VLOOKUP($C39,②1500ｍ!$B$6:$J$14,9,FALSE))</f>
        <v/>
      </c>
      <c r="P39" s="75" t="str">
        <f>IF(E39="","",VLOOKUP($C39,①100ｍ!$B$6:$H$14,7,FALSE))</f>
        <v/>
      </c>
      <c r="Q39" s="75" t="str">
        <f>IF(H39="","",VLOOKUP($C39,④立三段跳び!$B$6:$I$14,8,FALSE))</f>
        <v/>
      </c>
      <c r="R39" s="75" t="str">
        <f>IF(I39="","",VLOOKUP($C39,⑤遠投!$B$6:$I$14,8,FALSE))</f>
        <v/>
      </c>
      <c r="S39" s="75" t="str">
        <f>IF(L39="","",VLOOKUP($C39,⑧打撃!$B$6:$I$14,8,FALSE))</f>
        <v/>
      </c>
      <c r="T39" s="75" t="str">
        <f>IF(K39="","",VLOOKUP($C39,⑦塁間走!$B$6:$H$14,7,FALSE))</f>
        <v/>
      </c>
    </row>
    <row r="40" spans="1:20" ht="20.149999999999999" customHeight="1">
      <c r="A40" s="1" t="str">
        <f>IF($C40="","",VLOOKUP($G$3,学校一覧!$A$2:$E$68,5,0))</f>
        <v/>
      </c>
      <c r="B40" s="1">
        <v>36</v>
      </c>
      <c r="C40" s="95"/>
      <c r="D40" s="73"/>
      <c r="E40" s="73"/>
      <c r="F40" s="73"/>
      <c r="G40" s="73"/>
      <c r="H40" s="73"/>
      <c r="I40" s="73"/>
      <c r="J40" s="73"/>
      <c r="K40" s="73"/>
      <c r="L40" s="73"/>
      <c r="M40" s="2">
        <v>36</v>
      </c>
      <c r="N40" s="68" t="str">
        <f>IF(F40="","",VLOOKUP($C40,②1500ｍ!$B$6:$J$14,8,FALSE))</f>
        <v/>
      </c>
      <c r="O40" s="74" t="str">
        <f>IF(F40="","",VLOOKUP($C40,②1500ｍ!$B$6:$J$14,9,FALSE))</f>
        <v/>
      </c>
      <c r="P40" s="75" t="str">
        <f>IF(E40="","",VLOOKUP($C40,①100ｍ!$B$6:$H$14,7,FALSE))</f>
        <v/>
      </c>
      <c r="Q40" s="75" t="str">
        <f>IF(H40="","",VLOOKUP($C40,④立三段跳び!$B$6:$I$14,8,FALSE))</f>
        <v/>
      </c>
      <c r="R40" s="75" t="str">
        <f>IF(I40="","",VLOOKUP($C40,⑤遠投!$B$6:$I$14,8,FALSE))</f>
        <v/>
      </c>
      <c r="S40" s="75" t="str">
        <f>IF(L40="","",VLOOKUP($C40,⑧打撃!$B$6:$I$14,8,FALSE))</f>
        <v/>
      </c>
      <c r="T40" s="75" t="str">
        <f>IF(K40="","",VLOOKUP($C40,⑦塁間走!$B$6:$H$14,7,FALSE))</f>
        <v/>
      </c>
    </row>
    <row r="41" spans="1:20" ht="20.149999999999999" customHeight="1">
      <c r="A41" s="1" t="str">
        <f>IF($C41="","",VLOOKUP($G$3,学校一覧!$A$2:$E$68,5,0))</f>
        <v/>
      </c>
      <c r="B41" s="1">
        <v>37</v>
      </c>
      <c r="C41" s="95"/>
      <c r="D41" s="73"/>
      <c r="E41" s="73"/>
      <c r="F41" s="73"/>
      <c r="G41" s="73"/>
      <c r="H41" s="73"/>
      <c r="I41" s="73"/>
      <c r="J41" s="73"/>
      <c r="K41" s="73"/>
      <c r="L41" s="73"/>
      <c r="M41" s="2">
        <v>37</v>
      </c>
      <c r="N41" s="68" t="str">
        <f>IF(F41="","",VLOOKUP($C41,②1500ｍ!$B$6:$J$14,8,FALSE))</f>
        <v/>
      </c>
      <c r="O41" s="74" t="str">
        <f>IF(F41="","",VLOOKUP($C41,②1500ｍ!$B$6:$J$14,9,FALSE))</f>
        <v/>
      </c>
      <c r="P41" s="75" t="str">
        <f>IF(E41="","",VLOOKUP($C41,①100ｍ!$B$6:$H$14,7,FALSE))</f>
        <v/>
      </c>
      <c r="Q41" s="75" t="str">
        <f>IF(H41="","",VLOOKUP($C41,④立三段跳び!$B$6:$I$14,8,FALSE))</f>
        <v/>
      </c>
      <c r="R41" s="75" t="str">
        <f>IF(I41="","",VLOOKUP($C41,⑤遠投!$B$6:$I$14,8,FALSE))</f>
        <v/>
      </c>
      <c r="S41" s="75" t="str">
        <f>IF(L41="","",VLOOKUP($C41,⑧打撃!$B$6:$I$14,8,FALSE))</f>
        <v/>
      </c>
      <c r="T41" s="75" t="str">
        <f>IF(K41="","",VLOOKUP($C41,⑦塁間走!$B$6:$H$14,7,FALSE))</f>
        <v/>
      </c>
    </row>
    <row r="42" spans="1:20" ht="20.149999999999999" customHeight="1">
      <c r="A42" s="1" t="str">
        <f>IF($C42="","",VLOOKUP($G$3,学校一覧!$A$2:$E$68,5,0))</f>
        <v/>
      </c>
      <c r="B42" s="1">
        <v>38</v>
      </c>
      <c r="C42" s="95"/>
      <c r="D42" s="73"/>
      <c r="E42" s="73"/>
      <c r="F42" s="73"/>
      <c r="G42" s="73"/>
      <c r="H42" s="73"/>
      <c r="I42" s="73"/>
      <c r="J42" s="73"/>
      <c r="K42" s="73"/>
      <c r="L42" s="73"/>
      <c r="M42" s="2">
        <v>38</v>
      </c>
      <c r="N42" s="68" t="str">
        <f>IF(F42="","",VLOOKUP($C42,②1500ｍ!$B$6:$J$14,8,FALSE))</f>
        <v/>
      </c>
      <c r="O42" s="74" t="str">
        <f>IF(F42="","",VLOOKUP($C42,②1500ｍ!$B$6:$J$14,9,FALSE))</f>
        <v/>
      </c>
      <c r="P42" s="75" t="str">
        <f>IF(E42="","",VLOOKUP($C42,①100ｍ!$B$6:$H$14,7,FALSE))</f>
        <v/>
      </c>
      <c r="Q42" s="75" t="str">
        <f>IF(H42="","",VLOOKUP($C42,④立三段跳び!$B$6:$I$14,8,FALSE))</f>
        <v/>
      </c>
      <c r="R42" s="75" t="str">
        <f>IF(I42="","",VLOOKUP($C42,⑤遠投!$B$6:$I$14,8,FALSE))</f>
        <v/>
      </c>
      <c r="S42" s="75" t="str">
        <f>IF(L42="","",VLOOKUP($C42,⑧打撃!$B$6:$I$14,8,FALSE))</f>
        <v/>
      </c>
      <c r="T42" s="75" t="str">
        <f>IF(K42="","",VLOOKUP($C42,⑦塁間走!$B$6:$H$14,7,FALSE))</f>
        <v/>
      </c>
    </row>
    <row r="43" spans="1:20" ht="20.149999999999999" customHeight="1">
      <c r="A43" s="1" t="str">
        <f>IF($C43="","",VLOOKUP($G$3,学校一覧!$A$2:$E$68,5,0))</f>
        <v/>
      </c>
      <c r="B43" s="1">
        <v>39</v>
      </c>
      <c r="C43" s="95"/>
      <c r="D43" s="73"/>
      <c r="E43" s="73"/>
      <c r="F43" s="73"/>
      <c r="G43" s="73"/>
      <c r="H43" s="73"/>
      <c r="I43" s="73"/>
      <c r="J43" s="73"/>
      <c r="K43" s="73"/>
      <c r="L43" s="73"/>
      <c r="M43" s="2">
        <v>39</v>
      </c>
      <c r="N43" s="68" t="str">
        <f>IF(F43="","",VLOOKUP($C43,②1500ｍ!$B$6:$J$14,8,FALSE))</f>
        <v/>
      </c>
      <c r="O43" s="74" t="str">
        <f>IF(F43="","",VLOOKUP($C43,②1500ｍ!$B$6:$J$14,9,FALSE))</f>
        <v/>
      </c>
      <c r="P43" s="75" t="str">
        <f>IF(E43="","",VLOOKUP($C43,①100ｍ!$B$6:$H$14,7,FALSE))</f>
        <v/>
      </c>
      <c r="Q43" s="75" t="str">
        <f>IF(H43="","",VLOOKUP($C43,④立三段跳び!$B$6:$I$14,8,FALSE))</f>
        <v/>
      </c>
      <c r="R43" s="75" t="str">
        <f>IF(I43="","",VLOOKUP($C43,⑤遠投!$B$6:$I$14,8,FALSE))</f>
        <v/>
      </c>
      <c r="S43" s="75" t="str">
        <f>IF(L43="","",VLOOKUP($C43,⑧打撃!$B$6:$I$14,8,FALSE))</f>
        <v/>
      </c>
      <c r="T43" s="75" t="str">
        <f>IF(K43="","",VLOOKUP($C43,⑦塁間走!$B$6:$H$14,7,FALSE))</f>
        <v/>
      </c>
    </row>
    <row r="44" spans="1:20" ht="20.149999999999999" customHeight="1">
      <c r="A44" s="1" t="str">
        <f>IF($C44="","",VLOOKUP($G$3,学校一覧!$A$2:$E$68,5,0))</f>
        <v/>
      </c>
      <c r="B44" s="1">
        <v>40</v>
      </c>
      <c r="C44" s="95"/>
      <c r="D44" s="73"/>
      <c r="E44" s="73"/>
      <c r="F44" s="73"/>
      <c r="G44" s="73"/>
      <c r="H44" s="73"/>
      <c r="I44" s="73"/>
      <c r="J44" s="73"/>
      <c r="K44" s="73"/>
      <c r="L44" s="73"/>
      <c r="M44" s="2">
        <v>40</v>
      </c>
      <c r="N44" s="68" t="str">
        <f>IF(F44="","",VLOOKUP($C44,②1500ｍ!$B$6:$J$14,8,FALSE))</f>
        <v/>
      </c>
      <c r="O44" s="74" t="str">
        <f>IF(F44="","",VLOOKUP($C44,②1500ｍ!$B$6:$J$14,9,FALSE))</f>
        <v/>
      </c>
      <c r="P44" s="75" t="str">
        <f>IF(E44="","",VLOOKUP($C44,①100ｍ!$B$6:$H$14,7,FALSE))</f>
        <v/>
      </c>
      <c r="Q44" s="75" t="str">
        <f>IF(H44="","",VLOOKUP($C44,④立三段跳び!$B$6:$I$14,8,FALSE))</f>
        <v/>
      </c>
      <c r="R44" s="75" t="str">
        <f>IF(I44="","",VLOOKUP($C44,⑤遠投!$B$6:$I$14,8,FALSE))</f>
        <v/>
      </c>
      <c r="S44" s="75" t="str">
        <f>IF(L44="","",VLOOKUP($C44,⑧打撃!$B$6:$I$14,8,FALSE))</f>
        <v/>
      </c>
      <c r="T44" s="75" t="str">
        <f>IF(K44="","",VLOOKUP($C44,⑦塁間走!$B$6:$H$14,7,FALSE))</f>
        <v/>
      </c>
    </row>
    <row r="45" spans="1:20" ht="20.149999999999999" customHeight="1">
      <c r="A45" s="1" t="str">
        <f>IF($C45="","",VLOOKUP($G$3,学校一覧!$A$2:$E$68,5,0))</f>
        <v/>
      </c>
      <c r="B45" s="1">
        <v>41</v>
      </c>
      <c r="C45" s="95"/>
      <c r="D45" s="73"/>
      <c r="E45" s="73"/>
      <c r="F45" s="73"/>
      <c r="G45" s="73"/>
      <c r="H45" s="73"/>
      <c r="I45" s="73"/>
      <c r="J45" s="73"/>
      <c r="K45" s="73"/>
      <c r="L45" s="73"/>
      <c r="M45" s="2">
        <v>41</v>
      </c>
      <c r="N45" s="68" t="str">
        <f>IF(F45="","",VLOOKUP($C45,②1500ｍ!$B$6:$J$14,8,FALSE))</f>
        <v/>
      </c>
      <c r="O45" s="74" t="str">
        <f>IF(F45="","",VLOOKUP($C45,②1500ｍ!$B$6:$J$14,9,FALSE))</f>
        <v/>
      </c>
      <c r="P45" s="75" t="str">
        <f>IF(E45="","",VLOOKUP($C45,①100ｍ!$B$6:$H$14,7,FALSE))</f>
        <v/>
      </c>
      <c r="Q45" s="75" t="str">
        <f>IF(H45="","",VLOOKUP($C45,④立三段跳び!$B$6:$I$14,8,FALSE))</f>
        <v/>
      </c>
      <c r="R45" s="75" t="str">
        <f>IF(I45="","",VLOOKUP($C45,⑤遠投!$B$6:$I$14,8,FALSE))</f>
        <v/>
      </c>
      <c r="S45" s="75" t="str">
        <f>IF(L45="","",VLOOKUP($C45,⑧打撃!$B$6:$I$14,8,FALSE))</f>
        <v/>
      </c>
      <c r="T45" s="75" t="str">
        <f>IF(K45="","",VLOOKUP($C45,⑦塁間走!$B$6:$H$14,7,FALSE))</f>
        <v/>
      </c>
    </row>
    <row r="46" spans="1:20" ht="20.149999999999999" customHeight="1">
      <c r="A46" s="1" t="str">
        <f>IF($C46="","",VLOOKUP($G$3,学校一覧!$A$2:$E$68,5,0))</f>
        <v/>
      </c>
      <c r="B46" s="1">
        <v>42</v>
      </c>
      <c r="C46" s="95"/>
      <c r="D46" s="73"/>
      <c r="E46" s="73"/>
      <c r="F46" s="73"/>
      <c r="G46" s="73"/>
      <c r="H46" s="73"/>
      <c r="I46" s="73"/>
      <c r="J46" s="73"/>
      <c r="K46" s="73"/>
      <c r="L46" s="73"/>
      <c r="M46" s="2">
        <v>42</v>
      </c>
      <c r="N46" s="68" t="str">
        <f>IF(F46="","",VLOOKUP($C46,②1500ｍ!$B$6:$J$14,8,FALSE))</f>
        <v/>
      </c>
      <c r="O46" s="74" t="str">
        <f>IF(F46="","",VLOOKUP($C46,②1500ｍ!$B$6:$J$14,9,FALSE))</f>
        <v/>
      </c>
      <c r="P46" s="75" t="str">
        <f>IF(E46="","",VLOOKUP($C46,①100ｍ!$B$6:$H$14,7,FALSE))</f>
        <v/>
      </c>
      <c r="Q46" s="75" t="str">
        <f>IF(H46="","",VLOOKUP($C46,④立三段跳び!$B$6:$I$14,8,FALSE))</f>
        <v/>
      </c>
      <c r="R46" s="75" t="str">
        <f>IF(I46="","",VLOOKUP($C46,⑤遠投!$B$6:$I$14,8,FALSE))</f>
        <v/>
      </c>
      <c r="S46" s="75" t="str">
        <f>IF(L46="","",VLOOKUP($C46,⑧打撃!$B$6:$I$14,8,FALSE))</f>
        <v/>
      </c>
      <c r="T46" s="75" t="str">
        <f>IF(K46="","",VLOOKUP($C46,⑦塁間走!$B$6:$H$14,7,FALSE))</f>
        <v/>
      </c>
    </row>
    <row r="47" spans="1:20" ht="20.149999999999999" customHeight="1">
      <c r="A47" s="1" t="str">
        <f>IF($C47="","",VLOOKUP($G$3,学校一覧!$A$2:$E$68,5,0))</f>
        <v/>
      </c>
      <c r="B47" s="1">
        <v>43</v>
      </c>
      <c r="C47" s="95"/>
      <c r="D47" s="73"/>
      <c r="E47" s="73"/>
      <c r="F47" s="73"/>
      <c r="G47" s="73"/>
      <c r="H47" s="73"/>
      <c r="I47" s="73"/>
      <c r="J47" s="73"/>
      <c r="K47" s="73"/>
      <c r="L47" s="73"/>
      <c r="M47" s="2">
        <v>43</v>
      </c>
      <c r="N47" s="68" t="str">
        <f>IF(F47="","",VLOOKUP($C47,②1500ｍ!$B$6:$J$14,8,FALSE))</f>
        <v/>
      </c>
      <c r="O47" s="74" t="str">
        <f>IF(F47="","",VLOOKUP($C47,②1500ｍ!$B$6:$J$14,9,FALSE))</f>
        <v/>
      </c>
      <c r="P47" s="75" t="str">
        <f>IF(E47="","",VLOOKUP($C47,①100ｍ!$B$6:$H$14,7,FALSE))</f>
        <v/>
      </c>
      <c r="Q47" s="75" t="str">
        <f>IF(H47="","",VLOOKUP($C47,④立三段跳び!$B$6:$I$14,8,FALSE))</f>
        <v/>
      </c>
      <c r="R47" s="75" t="str">
        <f>IF(I47="","",VLOOKUP($C47,⑤遠投!$B$6:$I$14,8,FALSE))</f>
        <v/>
      </c>
      <c r="S47" s="75" t="str">
        <f>IF(L47="","",VLOOKUP($C47,⑧打撃!$B$6:$I$14,8,FALSE))</f>
        <v/>
      </c>
      <c r="T47" s="75" t="str">
        <f>IF(K47="","",VLOOKUP($C47,⑦塁間走!$B$6:$H$14,7,FALSE))</f>
        <v/>
      </c>
    </row>
    <row r="48" spans="1:20" ht="20.149999999999999" customHeight="1">
      <c r="A48" s="1" t="str">
        <f>IF($C48="","",VLOOKUP($G$3,学校一覧!$A$2:$E$68,5,0))</f>
        <v/>
      </c>
      <c r="B48" s="1">
        <v>44</v>
      </c>
      <c r="C48" s="95"/>
      <c r="D48" s="73"/>
      <c r="E48" s="73"/>
      <c r="F48" s="73"/>
      <c r="G48" s="73"/>
      <c r="H48" s="73"/>
      <c r="I48" s="73"/>
      <c r="J48" s="73"/>
      <c r="K48" s="73"/>
      <c r="L48" s="73"/>
      <c r="M48" s="2">
        <v>44</v>
      </c>
      <c r="N48" s="68" t="str">
        <f>IF(F48="","",VLOOKUP($C48,②1500ｍ!$B$6:$J$14,8,FALSE))</f>
        <v/>
      </c>
      <c r="O48" s="74" t="str">
        <f>IF(F48="","",VLOOKUP($C48,②1500ｍ!$B$6:$J$14,9,FALSE))</f>
        <v/>
      </c>
      <c r="P48" s="75" t="str">
        <f>IF(E48="","",VLOOKUP($C48,①100ｍ!$B$6:$H$14,7,FALSE))</f>
        <v/>
      </c>
      <c r="Q48" s="75" t="str">
        <f>IF(H48="","",VLOOKUP($C48,④立三段跳び!$B$6:$I$14,8,FALSE))</f>
        <v/>
      </c>
      <c r="R48" s="75" t="str">
        <f>IF(I48="","",VLOOKUP($C48,⑤遠投!$B$6:$I$14,8,FALSE))</f>
        <v/>
      </c>
      <c r="S48" s="75" t="str">
        <f>IF(L48="","",VLOOKUP($C48,⑧打撃!$B$6:$I$14,8,FALSE))</f>
        <v/>
      </c>
      <c r="T48" s="75" t="str">
        <f>IF(K48="","",VLOOKUP($C48,⑦塁間走!$B$6:$H$14,7,FALSE))</f>
        <v/>
      </c>
    </row>
    <row r="49" spans="1:20" ht="20.149999999999999" customHeight="1">
      <c r="A49" s="1" t="str">
        <f>IF($C49="","",VLOOKUP($G$3,学校一覧!$A$2:$E$68,5,0))</f>
        <v/>
      </c>
      <c r="B49" s="1">
        <v>45</v>
      </c>
      <c r="C49" s="95"/>
      <c r="D49" s="73"/>
      <c r="E49" s="73"/>
      <c r="F49" s="73"/>
      <c r="G49" s="73"/>
      <c r="H49" s="73"/>
      <c r="I49" s="73"/>
      <c r="J49" s="73"/>
      <c r="K49" s="73"/>
      <c r="L49" s="73"/>
      <c r="M49" s="2">
        <v>45</v>
      </c>
      <c r="N49" s="68" t="str">
        <f>IF(F49="","",VLOOKUP($C49,②1500ｍ!$B$6:$J$14,8,FALSE))</f>
        <v/>
      </c>
      <c r="O49" s="74" t="str">
        <f>IF(F49="","",VLOOKUP($C49,②1500ｍ!$B$6:$J$14,9,FALSE))</f>
        <v/>
      </c>
      <c r="P49" s="75" t="str">
        <f>IF(E49="","",VLOOKUP($C49,①100ｍ!$B$6:$H$14,7,FALSE))</f>
        <v/>
      </c>
      <c r="Q49" s="75" t="str">
        <f>IF(H49="","",VLOOKUP($C49,④立三段跳び!$B$6:$I$14,8,FALSE))</f>
        <v/>
      </c>
      <c r="R49" s="75" t="str">
        <f>IF(I49="","",VLOOKUP($C49,⑤遠投!$B$6:$I$14,8,FALSE))</f>
        <v/>
      </c>
      <c r="S49" s="75" t="str">
        <f>IF(L49="","",VLOOKUP($C49,⑧打撃!$B$6:$I$14,8,FALSE))</f>
        <v/>
      </c>
      <c r="T49" s="75" t="str">
        <f>IF(K49="","",VLOOKUP($C49,⑦塁間走!$B$6:$H$14,7,FALSE))</f>
        <v/>
      </c>
    </row>
    <row r="50" spans="1:20" ht="20.149999999999999" customHeight="1">
      <c r="A50" s="1" t="str">
        <f>IF($C50="","",VLOOKUP($G$3,学校一覧!$A$2:$E$68,5,0))</f>
        <v/>
      </c>
      <c r="B50" s="1">
        <v>46</v>
      </c>
      <c r="C50" s="95"/>
      <c r="D50" s="73"/>
      <c r="E50" s="73"/>
      <c r="F50" s="73"/>
      <c r="G50" s="73"/>
      <c r="H50" s="73"/>
      <c r="I50" s="73"/>
      <c r="J50" s="73"/>
      <c r="K50" s="73"/>
      <c r="L50" s="73"/>
      <c r="M50" s="2">
        <v>46</v>
      </c>
      <c r="N50" s="68" t="str">
        <f>IF(F50="","",VLOOKUP($C50,②1500ｍ!$B$6:$J$14,8,FALSE))</f>
        <v/>
      </c>
      <c r="O50" s="74" t="str">
        <f>IF(F50="","",VLOOKUP($C50,②1500ｍ!$B$6:$J$14,9,FALSE))</f>
        <v/>
      </c>
      <c r="P50" s="75" t="str">
        <f>IF(E50="","",VLOOKUP($C50,①100ｍ!$B$6:$H$14,7,FALSE))</f>
        <v/>
      </c>
      <c r="Q50" s="75" t="str">
        <f>IF(H50="","",VLOOKUP($C50,④立三段跳び!$B$6:$I$14,8,FALSE))</f>
        <v/>
      </c>
      <c r="R50" s="75" t="str">
        <f>IF(I50="","",VLOOKUP($C50,⑤遠投!$B$6:$I$14,8,FALSE))</f>
        <v/>
      </c>
      <c r="S50" s="75" t="str">
        <f>IF(L50="","",VLOOKUP($C50,⑧打撃!$B$6:$I$14,8,FALSE))</f>
        <v/>
      </c>
      <c r="T50" s="75" t="str">
        <f>IF(K50="","",VLOOKUP($C50,⑦塁間走!$B$6:$H$14,7,FALSE))</f>
        <v/>
      </c>
    </row>
    <row r="51" spans="1:20" ht="20.149999999999999" customHeight="1">
      <c r="A51" s="1" t="str">
        <f>IF($C51="","",VLOOKUP($G$3,学校一覧!$A$2:$E$68,5,0))</f>
        <v/>
      </c>
      <c r="B51" s="1">
        <v>47</v>
      </c>
      <c r="C51" s="95"/>
      <c r="D51" s="73"/>
      <c r="E51" s="73"/>
      <c r="F51" s="73"/>
      <c r="G51" s="73"/>
      <c r="H51" s="73"/>
      <c r="I51" s="73"/>
      <c r="J51" s="73"/>
      <c r="K51" s="73"/>
      <c r="L51" s="73"/>
      <c r="M51" s="2">
        <v>47</v>
      </c>
      <c r="N51" s="68" t="str">
        <f>IF(F51="","",VLOOKUP($C51,②1500ｍ!$B$6:$J$14,8,FALSE))</f>
        <v/>
      </c>
      <c r="O51" s="74" t="str">
        <f>IF(F51="","",VLOOKUP($C51,②1500ｍ!$B$6:$J$14,9,FALSE))</f>
        <v/>
      </c>
      <c r="P51" s="75" t="str">
        <f>IF(E51="","",VLOOKUP($C51,①100ｍ!$B$6:$H$14,7,FALSE))</f>
        <v/>
      </c>
      <c r="Q51" s="75" t="str">
        <f>IF(H51="","",VLOOKUP($C51,④立三段跳び!$B$6:$I$14,8,FALSE))</f>
        <v/>
      </c>
      <c r="R51" s="75" t="str">
        <f>IF(I51="","",VLOOKUP($C51,⑤遠投!$B$6:$I$14,8,FALSE))</f>
        <v/>
      </c>
      <c r="S51" s="75" t="str">
        <f>IF(L51="","",VLOOKUP($C51,⑧打撃!$B$6:$I$14,8,FALSE))</f>
        <v/>
      </c>
      <c r="T51" s="75" t="str">
        <f>IF(K51="","",VLOOKUP($C51,⑦塁間走!$B$6:$H$14,7,FALSE))</f>
        <v/>
      </c>
    </row>
    <row r="52" spans="1:20" ht="20.149999999999999" customHeight="1">
      <c r="A52" s="1" t="str">
        <f>IF($C52="","",VLOOKUP($G$3,学校一覧!$A$2:$E$68,5,0))</f>
        <v/>
      </c>
      <c r="B52" s="1">
        <v>48</v>
      </c>
      <c r="C52" s="95"/>
      <c r="D52" s="73"/>
      <c r="E52" s="73"/>
      <c r="F52" s="73"/>
      <c r="G52" s="73"/>
      <c r="H52" s="73"/>
      <c r="I52" s="73"/>
      <c r="J52" s="73"/>
      <c r="K52" s="73"/>
      <c r="L52" s="73"/>
      <c r="M52" s="2">
        <v>48</v>
      </c>
      <c r="N52" s="68" t="str">
        <f>IF(F52="","",VLOOKUP($C52,②1500ｍ!$B$6:$J$14,8,FALSE))</f>
        <v/>
      </c>
      <c r="O52" s="74" t="str">
        <f>IF(F52="","",VLOOKUP($C52,②1500ｍ!$B$6:$J$14,9,FALSE))</f>
        <v/>
      </c>
      <c r="P52" s="75" t="str">
        <f>IF(E52="","",VLOOKUP($C52,①100ｍ!$B$6:$H$14,7,FALSE))</f>
        <v/>
      </c>
      <c r="Q52" s="75" t="str">
        <f>IF(H52="","",VLOOKUP($C52,④立三段跳び!$B$6:$I$14,8,FALSE))</f>
        <v/>
      </c>
      <c r="R52" s="75" t="str">
        <f>IF(I52="","",VLOOKUP($C52,⑤遠投!$B$6:$I$14,8,FALSE))</f>
        <v/>
      </c>
      <c r="S52" s="75" t="str">
        <f>IF(L52="","",VLOOKUP($C52,⑧打撃!$B$6:$I$14,8,FALSE))</f>
        <v/>
      </c>
      <c r="T52" s="75" t="str">
        <f>IF(K52="","",VLOOKUP($C52,⑦塁間走!$B$6:$H$14,7,FALSE))</f>
        <v/>
      </c>
    </row>
    <row r="53" spans="1:20" ht="20.149999999999999" customHeight="1">
      <c r="A53" s="1" t="str">
        <f>IF($C53="","",VLOOKUP($G$3,学校一覧!$A$2:$E$68,5,0))</f>
        <v/>
      </c>
      <c r="B53" s="1">
        <v>49</v>
      </c>
      <c r="C53" s="95"/>
      <c r="D53" s="73"/>
      <c r="E53" s="73"/>
      <c r="F53" s="73"/>
      <c r="G53" s="73"/>
      <c r="H53" s="73"/>
      <c r="I53" s="73"/>
      <c r="J53" s="73"/>
      <c r="K53" s="73"/>
      <c r="L53" s="73"/>
      <c r="M53" s="2">
        <v>49</v>
      </c>
      <c r="N53" s="68" t="str">
        <f>IF(F53="","",VLOOKUP($C53,②1500ｍ!$B$6:$J$14,8,FALSE))</f>
        <v/>
      </c>
      <c r="O53" s="74" t="str">
        <f>IF(F53="","",VLOOKUP($C53,②1500ｍ!$B$6:$J$14,9,FALSE))</f>
        <v/>
      </c>
      <c r="P53" s="75" t="str">
        <f>IF(E53="","",VLOOKUP($C53,①100ｍ!$B$6:$H$14,7,FALSE))</f>
        <v/>
      </c>
      <c r="Q53" s="75" t="str">
        <f>IF(H53="","",VLOOKUP($C53,④立三段跳び!$B$6:$I$14,8,FALSE))</f>
        <v/>
      </c>
      <c r="R53" s="75" t="str">
        <f>IF(I53="","",VLOOKUP($C53,⑤遠投!$B$6:$I$14,8,FALSE))</f>
        <v/>
      </c>
      <c r="S53" s="75" t="str">
        <f>IF(L53="","",VLOOKUP($C53,⑧打撃!$B$6:$I$14,8,FALSE))</f>
        <v/>
      </c>
      <c r="T53" s="75" t="str">
        <f>IF(K53="","",VLOOKUP($C53,⑦塁間走!$B$6:$H$14,7,FALSE))</f>
        <v/>
      </c>
    </row>
    <row r="54" spans="1:20" ht="20.149999999999999" customHeight="1">
      <c r="A54" s="1" t="str">
        <f>IF($C54="","",VLOOKUP($G$3,学校一覧!$A$2:$E$68,5,0))</f>
        <v/>
      </c>
      <c r="B54" s="1">
        <v>50</v>
      </c>
      <c r="C54" s="95"/>
      <c r="D54" s="73"/>
      <c r="E54" s="73"/>
      <c r="F54" s="73"/>
      <c r="G54" s="73"/>
      <c r="H54" s="73"/>
      <c r="I54" s="73"/>
      <c r="J54" s="73"/>
      <c r="K54" s="73"/>
      <c r="L54" s="73"/>
      <c r="M54" s="2">
        <v>50</v>
      </c>
      <c r="N54" s="68" t="str">
        <f>IF(F54="","",VLOOKUP($C54,②1500ｍ!$B$6:$J$14,8,FALSE))</f>
        <v/>
      </c>
      <c r="O54" s="74" t="str">
        <f>IF(F54="","",VLOOKUP($C54,②1500ｍ!$B$6:$J$14,9,FALSE))</f>
        <v/>
      </c>
      <c r="P54" s="75" t="str">
        <f>IF(E54="","",VLOOKUP($C54,①100ｍ!$B$6:$H$14,7,FALSE))</f>
        <v/>
      </c>
      <c r="Q54" s="75" t="str">
        <f>IF(H54="","",VLOOKUP($C54,④立三段跳び!$B$6:$I$14,8,FALSE))</f>
        <v/>
      </c>
      <c r="R54" s="75" t="str">
        <f>IF(I54="","",VLOOKUP($C54,⑤遠投!$B$6:$I$14,8,FALSE))</f>
        <v/>
      </c>
      <c r="S54" s="75" t="str">
        <f>IF(L54="","",VLOOKUP($C54,⑧打撃!$B$6:$I$14,8,FALSE))</f>
        <v/>
      </c>
      <c r="T54" s="75" t="str">
        <f>IF(K54="","",VLOOKUP($C54,⑦塁間走!$B$6:$H$14,7,FALSE))</f>
        <v/>
      </c>
    </row>
    <row r="55" spans="1:20" ht="20.149999999999999" customHeight="1">
      <c r="A55" s="1" t="str">
        <f>IF($C55="","",VLOOKUP($G$3,学校一覧!$A$2:$E$68,5,0))</f>
        <v/>
      </c>
      <c r="B55" s="1">
        <v>51</v>
      </c>
      <c r="C55" s="95"/>
      <c r="D55" s="73"/>
      <c r="E55" s="73"/>
      <c r="F55" s="73"/>
      <c r="G55" s="73"/>
      <c r="H55" s="73"/>
      <c r="I55" s="73"/>
      <c r="J55" s="73"/>
      <c r="K55" s="73"/>
      <c r="L55" s="73"/>
      <c r="M55" s="2">
        <v>51</v>
      </c>
      <c r="N55" s="68" t="str">
        <f>IF(F55="","",VLOOKUP($C55,②1500ｍ!$B$6:$J$14,8,FALSE))</f>
        <v/>
      </c>
      <c r="O55" s="74" t="str">
        <f>IF(F55="","",VLOOKUP($C55,②1500ｍ!$B$6:$J$14,9,FALSE))</f>
        <v/>
      </c>
      <c r="P55" s="75" t="str">
        <f>IF(E55="","",VLOOKUP($C55,①100ｍ!$B$6:$H$14,7,FALSE))</f>
        <v/>
      </c>
      <c r="Q55" s="75" t="str">
        <f>IF(H55="","",VLOOKUP($C55,④立三段跳び!$B$6:$I$14,8,FALSE))</f>
        <v/>
      </c>
      <c r="R55" s="75" t="str">
        <f>IF(I55="","",VLOOKUP($C55,⑤遠投!$B$6:$I$14,8,FALSE))</f>
        <v/>
      </c>
      <c r="S55" s="75" t="str">
        <f>IF(L55="","",VLOOKUP($C55,⑧打撃!$B$6:$I$14,8,FALSE))</f>
        <v/>
      </c>
      <c r="T55" s="75" t="str">
        <f>IF(K55="","",VLOOKUP($C55,⑦塁間走!$B$6:$H$14,7,FALSE))</f>
        <v/>
      </c>
    </row>
    <row r="56" spans="1:20" ht="20.149999999999999" customHeight="1">
      <c r="A56" s="1" t="str">
        <f>IF($C56="","",VLOOKUP($G$3,学校一覧!$A$2:$E$68,5,0))</f>
        <v/>
      </c>
      <c r="B56" s="1">
        <v>52</v>
      </c>
      <c r="C56" s="95"/>
      <c r="D56" s="73"/>
      <c r="E56" s="73"/>
      <c r="F56" s="73"/>
      <c r="G56" s="73"/>
      <c r="H56" s="73"/>
      <c r="I56" s="73"/>
      <c r="J56" s="73"/>
      <c r="K56" s="73"/>
      <c r="L56" s="73"/>
      <c r="M56" s="2">
        <v>52</v>
      </c>
      <c r="N56" s="68" t="str">
        <f>IF(F56="","",VLOOKUP($C56,②1500ｍ!$B$6:$J$14,8,FALSE))</f>
        <v/>
      </c>
      <c r="O56" s="74" t="str">
        <f>IF(F56="","",VLOOKUP($C56,②1500ｍ!$B$6:$J$14,9,FALSE))</f>
        <v/>
      </c>
      <c r="P56" s="75" t="str">
        <f>IF(E56="","",VLOOKUP($C56,①100ｍ!$B$6:$H$14,7,FALSE))</f>
        <v/>
      </c>
      <c r="Q56" s="75" t="str">
        <f>IF(H56="","",VLOOKUP($C56,④立三段跳び!$B$6:$I$14,8,FALSE))</f>
        <v/>
      </c>
      <c r="R56" s="75" t="str">
        <f>IF(I56="","",VLOOKUP($C56,⑤遠投!$B$6:$I$14,8,FALSE))</f>
        <v/>
      </c>
      <c r="S56" s="75" t="str">
        <f>IF(L56="","",VLOOKUP($C56,⑧打撃!$B$6:$I$14,8,FALSE))</f>
        <v/>
      </c>
      <c r="T56" s="75" t="str">
        <f>IF(K56="","",VLOOKUP($C56,⑦塁間走!$B$6:$H$14,7,FALSE))</f>
        <v/>
      </c>
    </row>
    <row r="57" spans="1:20" ht="20.149999999999999" customHeight="1">
      <c r="A57" s="1" t="str">
        <f>IF($C57="","",VLOOKUP($G$3,学校一覧!$A$2:$E$68,5,0))</f>
        <v/>
      </c>
      <c r="B57" s="1">
        <v>53</v>
      </c>
      <c r="C57" s="95"/>
      <c r="D57" s="73"/>
      <c r="E57" s="73"/>
      <c r="F57" s="73"/>
      <c r="G57" s="73"/>
      <c r="H57" s="73"/>
      <c r="I57" s="73"/>
      <c r="J57" s="73"/>
      <c r="K57" s="73"/>
      <c r="L57" s="73"/>
      <c r="M57" s="2">
        <v>53</v>
      </c>
      <c r="N57" s="68" t="str">
        <f>IF(F57="","",VLOOKUP($C57,②1500ｍ!$B$6:$J$14,8,FALSE))</f>
        <v/>
      </c>
      <c r="O57" s="74" t="str">
        <f>IF(F57="","",VLOOKUP($C57,②1500ｍ!$B$6:$J$14,9,FALSE))</f>
        <v/>
      </c>
      <c r="P57" s="75" t="str">
        <f>IF(E57="","",VLOOKUP($C57,①100ｍ!$B$6:$H$14,7,FALSE))</f>
        <v/>
      </c>
      <c r="Q57" s="75" t="str">
        <f>IF(H57="","",VLOOKUP($C57,④立三段跳び!$B$6:$I$14,8,FALSE))</f>
        <v/>
      </c>
      <c r="R57" s="75" t="str">
        <f>IF(I57="","",VLOOKUP($C57,⑤遠投!$B$6:$I$14,8,FALSE))</f>
        <v/>
      </c>
      <c r="S57" s="75" t="str">
        <f>IF(L57="","",VLOOKUP($C57,⑧打撃!$B$6:$I$14,8,FALSE))</f>
        <v/>
      </c>
      <c r="T57" s="75" t="str">
        <f>IF(K57="","",VLOOKUP($C57,⑦塁間走!$B$6:$H$14,7,FALSE))</f>
        <v/>
      </c>
    </row>
    <row r="58" spans="1:20" ht="20.149999999999999" customHeight="1">
      <c r="A58" s="1" t="str">
        <f>IF($C58="","",VLOOKUP($G$3,学校一覧!$A$2:$E$68,5,0))</f>
        <v/>
      </c>
      <c r="B58" s="1">
        <v>54</v>
      </c>
      <c r="C58" s="95"/>
      <c r="D58" s="73"/>
      <c r="E58" s="73"/>
      <c r="F58" s="73"/>
      <c r="G58" s="73"/>
      <c r="H58" s="73"/>
      <c r="I58" s="73"/>
      <c r="J58" s="73"/>
      <c r="K58" s="73"/>
      <c r="L58" s="73"/>
      <c r="M58" s="2">
        <v>54</v>
      </c>
      <c r="N58" s="68" t="str">
        <f>IF(F58="","",VLOOKUP($C58,②1500ｍ!$B$6:$J$14,8,FALSE))</f>
        <v/>
      </c>
      <c r="O58" s="74" t="str">
        <f>IF(F58="","",VLOOKUP($C58,②1500ｍ!$B$6:$J$14,9,FALSE))</f>
        <v/>
      </c>
      <c r="P58" s="75" t="str">
        <f>IF(E58="","",VLOOKUP($C58,①100ｍ!$B$6:$H$14,7,FALSE))</f>
        <v/>
      </c>
      <c r="Q58" s="75" t="str">
        <f>IF(H58="","",VLOOKUP($C58,④立三段跳び!$B$6:$I$14,8,FALSE))</f>
        <v/>
      </c>
      <c r="R58" s="75" t="str">
        <f>IF(I58="","",VLOOKUP($C58,⑤遠投!$B$6:$I$14,8,FALSE))</f>
        <v/>
      </c>
      <c r="S58" s="75" t="str">
        <f>IF(L58="","",VLOOKUP($C58,⑧打撃!$B$6:$I$14,8,FALSE))</f>
        <v/>
      </c>
      <c r="T58" s="75" t="str">
        <f>IF(K58="","",VLOOKUP($C58,⑦塁間走!$B$6:$H$14,7,FALSE))</f>
        <v/>
      </c>
    </row>
    <row r="59" spans="1:20" ht="20.149999999999999" customHeight="1">
      <c r="A59" s="1" t="str">
        <f>IF($C59="","",VLOOKUP($G$3,学校一覧!$A$2:$E$68,5,0))</f>
        <v/>
      </c>
      <c r="B59" s="1">
        <v>55</v>
      </c>
      <c r="C59" s="95"/>
      <c r="D59" s="73"/>
      <c r="E59" s="73"/>
      <c r="F59" s="73"/>
      <c r="G59" s="73"/>
      <c r="H59" s="73"/>
      <c r="I59" s="73"/>
      <c r="J59" s="73"/>
      <c r="K59" s="73"/>
      <c r="L59" s="73"/>
      <c r="M59" s="2">
        <v>55</v>
      </c>
      <c r="N59" s="68" t="str">
        <f>IF(F59="","",VLOOKUP($C59,②1500ｍ!$B$6:$J$14,8,FALSE))</f>
        <v/>
      </c>
      <c r="O59" s="74" t="str">
        <f>IF(F59="","",VLOOKUP($C59,②1500ｍ!$B$6:$J$14,9,FALSE))</f>
        <v/>
      </c>
      <c r="P59" s="75" t="str">
        <f>IF(E59="","",VLOOKUP($C59,①100ｍ!$B$6:$H$14,7,FALSE))</f>
        <v/>
      </c>
      <c r="Q59" s="75" t="str">
        <f>IF(H59="","",VLOOKUP($C59,④立三段跳び!$B$6:$I$14,8,FALSE))</f>
        <v/>
      </c>
      <c r="R59" s="75" t="str">
        <f>IF(I59="","",VLOOKUP($C59,⑤遠投!$B$6:$I$14,8,FALSE))</f>
        <v/>
      </c>
      <c r="S59" s="75" t="str">
        <f>IF(L59="","",VLOOKUP($C59,⑧打撃!$B$6:$I$14,8,FALSE))</f>
        <v/>
      </c>
      <c r="T59" s="75" t="str">
        <f>IF(K59="","",VLOOKUP($C59,⑦塁間走!$B$6:$H$14,7,FALSE))</f>
        <v/>
      </c>
    </row>
    <row r="60" spans="1:20" ht="20.149999999999999" customHeight="1">
      <c r="A60" s="1" t="str">
        <f>IF($C60="","",VLOOKUP($G$3,学校一覧!$A$2:$E$68,5,0))</f>
        <v/>
      </c>
      <c r="B60" s="1">
        <v>56</v>
      </c>
      <c r="C60" s="95"/>
      <c r="D60" s="73"/>
      <c r="E60" s="73"/>
      <c r="F60" s="73"/>
      <c r="G60" s="73"/>
      <c r="H60" s="73"/>
      <c r="I60" s="73"/>
      <c r="J60" s="73"/>
      <c r="K60" s="73"/>
      <c r="L60" s="73"/>
      <c r="M60" s="2">
        <v>56</v>
      </c>
      <c r="N60" s="68" t="str">
        <f>IF(F60="","",VLOOKUP($C60,②1500ｍ!$B$6:$J$14,8,FALSE))</f>
        <v/>
      </c>
      <c r="O60" s="74" t="str">
        <f>IF(F60="","",VLOOKUP($C60,②1500ｍ!$B$6:$J$14,9,FALSE))</f>
        <v/>
      </c>
      <c r="P60" s="75" t="str">
        <f>IF(E60="","",VLOOKUP($C60,①100ｍ!$B$6:$H$14,7,FALSE))</f>
        <v/>
      </c>
      <c r="Q60" s="75" t="str">
        <f>IF(H60="","",VLOOKUP($C60,④立三段跳び!$B$6:$I$14,8,FALSE))</f>
        <v/>
      </c>
      <c r="R60" s="75" t="str">
        <f>IF(I60="","",VLOOKUP($C60,⑤遠投!$B$6:$I$14,8,FALSE))</f>
        <v/>
      </c>
      <c r="S60" s="75" t="str">
        <f>IF(L60="","",VLOOKUP($C60,⑧打撃!$B$6:$I$14,8,FALSE))</f>
        <v/>
      </c>
      <c r="T60" s="75" t="str">
        <f>IF(K60="","",VLOOKUP($C60,⑦塁間走!$B$6:$H$14,7,FALSE))</f>
        <v/>
      </c>
    </row>
    <row r="61" spans="1:20" ht="20.149999999999999" customHeight="1">
      <c r="A61" s="1" t="str">
        <f>IF($C61="","",VLOOKUP($G$3,学校一覧!$A$2:$E$68,5,0))</f>
        <v/>
      </c>
      <c r="B61" s="1">
        <v>57</v>
      </c>
      <c r="C61" s="95"/>
      <c r="D61" s="73"/>
      <c r="E61" s="73"/>
      <c r="F61" s="73"/>
      <c r="G61" s="73"/>
      <c r="H61" s="73"/>
      <c r="I61" s="73"/>
      <c r="J61" s="73"/>
      <c r="K61" s="73"/>
      <c r="L61" s="73"/>
      <c r="M61" s="2">
        <v>57</v>
      </c>
      <c r="N61" s="68" t="str">
        <f>IF(F61="","",VLOOKUP($C61,②1500ｍ!$B$6:$J$14,8,FALSE))</f>
        <v/>
      </c>
      <c r="O61" s="74" t="str">
        <f>IF(F61="","",VLOOKUP($C61,②1500ｍ!$B$6:$J$14,9,FALSE))</f>
        <v/>
      </c>
      <c r="P61" s="75" t="str">
        <f>IF(E61="","",VLOOKUP($C61,①100ｍ!$B$6:$H$14,7,FALSE))</f>
        <v/>
      </c>
      <c r="Q61" s="75" t="str">
        <f>IF(H61="","",VLOOKUP($C61,④立三段跳び!$B$6:$I$14,8,FALSE))</f>
        <v/>
      </c>
      <c r="R61" s="75" t="str">
        <f>IF(I61="","",VLOOKUP($C61,⑤遠投!$B$6:$I$14,8,FALSE))</f>
        <v/>
      </c>
      <c r="S61" s="75" t="str">
        <f>IF(L61="","",VLOOKUP($C61,⑧打撃!$B$6:$I$14,8,FALSE))</f>
        <v/>
      </c>
      <c r="T61" s="75" t="str">
        <f>IF(K61="","",VLOOKUP($C61,⑦塁間走!$B$6:$H$14,7,FALSE))</f>
        <v/>
      </c>
    </row>
    <row r="62" spans="1:20" ht="20.149999999999999" customHeight="1">
      <c r="A62" s="1" t="str">
        <f>IF($C62="","",VLOOKUP($G$3,学校一覧!$A$2:$E$68,5,0))</f>
        <v/>
      </c>
      <c r="B62" s="1">
        <v>58</v>
      </c>
      <c r="C62" s="95"/>
      <c r="D62" s="73"/>
      <c r="E62" s="73"/>
      <c r="F62" s="73"/>
      <c r="G62" s="73"/>
      <c r="H62" s="73"/>
      <c r="I62" s="73"/>
      <c r="J62" s="73"/>
      <c r="K62" s="73"/>
      <c r="L62" s="73"/>
      <c r="M62" s="2">
        <v>58</v>
      </c>
      <c r="N62" s="68" t="str">
        <f>IF(F62="","",VLOOKUP($C62,②1500ｍ!$B$6:$J$14,8,FALSE))</f>
        <v/>
      </c>
      <c r="O62" s="74" t="str">
        <f>IF(F62="","",VLOOKUP($C62,②1500ｍ!$B$6:$J$14,9,FALSE))</f>
        <v/>
      </c>
      <c r="P62" s="75" t="str">
        <f>IF(E62="","",VLOOKUP($C62,①100ｍ!$B$6:$H$14,7,FALSE))</f>
        <v/>
      </c>
      <c r="Q62" s="75" t="str">
        <f>IF(H62="","",VLOOKUP($C62,④立三段跳び!$B$6:$I$14,8,FALSE))</f>
        <v/>
      </c>
      <c r="R62" s="75" t="str">
        <f>IF(I62="","",VLOOKUP($C62,⑤遠投!$B$6:$I$14,8,FALSE))</f>
        <v/>
      </c>
      <c r="S62" s="75" t="str">
        <f>IF(L62="","",VLOOKUP($C62,⑧打撃!$B$6:$I$14,8,FALSE))</f>
        <v/>
      </c>
      <c r="T62" s="75" t="str">
        <f>IF(K62="","",VLOOKUP($C62,⑦塁間走!$B$6:$H$14,7,FALSE))</f>
        <v/>
      </c>
    </row>
    <row r="63" spans="1:20" ht="20.149999999999999" customHeight="1">
      <c r="A63" s="1" t="str">
        <f>IF($C63="","",VLOOKUP($G$3,学校一覧!$A$2:$E$68,5,0))</f>
        <v/>
      </c>
      <c r="B63" s="1">
        <v>59</v>
      </c>
      <c r="C63" s="95"/>
      <c r="D63" s="73"/>
      <c r="E63" s="73"/>
      <c r="F63" s="73"/>
      <c r="G63" s="73"/>
      <c r="H63" s="73"/>
      <c r="I63" s="73"/>
      <c r="J63" s="73"/>
      <c r="K63" s="73"/>
      <c r="L63" s="73"/>
      <c r="M63" s="2">
        <v>59</v>
      </c>
      <c r="N63" s="68" t="str">
        <f>IF(F63="","",VLOOKUP($C63,②1500ｍ!$B$6:$J$14,8,FALSE))</f>
        <v/>
      </c>
      <c r="O63" s="74" t="str">
        <f>IF(F63="","",VLOOKUP($C63,②1500ｍ!$B$6:$J$14,9,FALSE))</f>
        <v/>
      </c>
      <c r="P63" s="75" t="str">
        <f>IF(E63="","",VLOOKUP($C63,①100ｍ!$B$6:$H$14,7,FALSE))</f>
        <v/>
      </c>
      <c r="Q63" s="75" t="str">
        <f>IF(H63="","",VLOOKUP($C63,④立三段跳び!$B$6:$I$14,8,FALSE))</f>
        <v/>
      </c>
      <c r="R63" s="75" t="str">
        <f>IF(I63="","",VLOOKUP($C63,⑤遠投!$B$6:$I$14,8,FALSE))</f>
        <v/>
      </c>
      <c r="S63" s="75" t="str">
        <f>IF(L63="","",VLOOKUP($C63,⑧打撃!$B$6:$I$14,8,FALSE))</f>
        <v/>
      </c>
      <c r="T63" s="75" t="str">
        <f>IF(K63="","",VLOOKUP($C63,⑦塁間走!$B$6:$H$14,7,FALSE))</f>
        <v/>
      </c>
    </row>
    <row r="64" spans="1:20" ht="20.149999999999999" customHeight="1">
      <c r="A64" s="1" t="str">
        <f>IF($C64="","",VLOOKUP($G$3,学校一覧!$A$2:$E$68,5,0))</f>
        <v/>
      </c>
      <c r="B64" s="1">
        <v>60</v>
      </c>
      <c r="C64" s="95"/>
      <c r="D64" s="73"/>
      <c r="E64" s="73"/>
      <c r="F64" s="73"/>
      <c r="G64" s="73"/>
      <c r="H64" s="73"/>
      <c r="I64" s="73"/>
      <c r="J64" s="73"/>
      <c r="K64" s="73"/>
      <c r="L64" s="73"/>
      <c r="M64" s="2">
        <v>60</v>
      </c>
      <c r="N64" s="68" t="str">
        <f>IF(F64="","",VLOOKUP($C64,②1500ｍ!$B$6:$J$14,8,FALSE))</f>
        <v/>
      </c>
      <c r="O64" s="74" t="str">
        <f>IF(F64="","",VLOOKUP($C64,②1500ｍ!$B$6:$J$14,9,FALSE))</f>
        <v/>
      </c>
      <c r="P64" s="75" t="str">
        <f>IF(E64="","",VLOOKUP($C64,①100ｍ!$B$6:$H$14,7,FALSE))</f>
        <v/>
      </c>
      <c r="Q64" s="75" t="str">
        <f>IF(H64="","",VLOOKUP($C64,④立三段跳び!$B$6:$I$14,8,FALSE))</f>
        <v/>
      </c>
      <c r="R64" s="75" t="str">
        <f>IF(I64="","",VLOOKUP($C64,⑤遠投!$B$6:$I$14,8,FALSE))</f>
        <v/>
      </c>
      <c r="S64" s="75" t="str">
        <f>IF(L64="","",VLOOKUP($C64,⑧打撃!$B$6:$I$14,8,FALSE))</f>
        <v/>
      </c>
      <c r="T64" s="75" t="str">
        <f>IF(K64="","",VLOOKUP($C64,⑦塁間走!$B$6:$H$14,7,FALSE))</f>
        <v/>
      </c>
    </row>
    <row r="65" spans="1:20" ht="20.149999999999999" customHeight="1">
      <c r="A65" s="1" t="str">
        <f>IF($C65="","",VLOOKUP($G$3,学校一覧!$A$2:$E$68,5,0))</f>
        <v/>
      </c>
      <c r="B65" s="1">
        <v>61</v>
      </c>
      <c r="C65" s="95"/>
      <c r="D65" s="73"/>
      <c r="E65" s="73"/>
      <c r="F65" s="73"/>
      <c r="G65" s="73"/>
      <c r="H65" s="73"/>
      <c r="I65" s="73"/>
      <c r="J65" s="73"/>
      <c r="K65" s="73"/>
      <c r="L65" s="73"/>
      <c r="M65" s="2">
        <v>61</v>
      </c>
      <c r="N65" s="68" t="str">
        <f>IF(F65="","",VLOOKUP($C65,②1500ｍ!$B$6:$J$14,8,FALSE))</f>
        <v/>
      </c>
      <c r="O65" s="74" t="str">
        <f>IF(F65="","",VLOOKUP($C65,②1500ｍ!$B$6:$J$14,9,FALSE))</f>
        <v/>
      </c>
      <c r="P65" s="75" t="str">
        <f>IF(E65="","",VLOOKUP($C65,①100ｍ!$B$6:$H$14,7,FALSE))</f>
        <v/>
      </c>
      <c r="Q65" s="75" t="str">
        <f>IF(H65="","",VLOOKUP($C65,④立三段跳び!$B$6:$I$14,8,FALSE))</f>
        <v/>
      </c>
      <c r="R65" s="75" t="str">
        <f>IF(I65="","",VLOOKUP($C65,⑤遠投!$B$6:$I$14,8,FALSE))</f>
        <v/>
      </c>
      <c r="S65" s="75" t="str">
        <f>IF(L65="","",VLOOKUP($C65,⑧打撃!$B$6:$I$14,8,FALSE))</f>
        <v/>
      </c>
      <c r="T65" s="75" t="str">
        <f>IF(K65="","",VLOOKUP($C65,⑦塁間走!$B$6:$H$14,7,FALSE))</f>
        <v/>
      </c>
    </row>
    <row r="66" spans="1:20" ht="20.149999999999999" customHeight="1">
      <c r="A66" s="1" t="str">
        <f>IF($C66="","",VLOOKUP($G$3,学校一覧!$A$2:$E$68,5,0))</f>
        <v/>
      </c>
      <c r="B66" s="1">
        <v>62</v>
      </c>
      <c r="C66" s="95"/>
      <c r="D66" s="73"/>
      <c r="E66" s="73"/>
      <c r="F66" s="73"/>
      <c r="G66" s="73"/>
      <c r="H66" s="73"/>
      <c r="I66" s="73"/>
      <c r="J66" s="73"/>
      <c r="K66" s="73"/>
      <c r="L66" s="73"/>
      <c r="M66" s="2">
        <v>62</v>
      </c>
      <c r="N66" s="68" t="str">
        <f>IF(F66="","",VLOOKUP($C66,②1500ｍ!$B$6:$J$14,8,FALSE))</f>
        <v/>
      </c>
      <c r="O66" s="74" t="str">
        <f>IF(F66="","",VLOOKUP($C66,②1500ｍ!$B$6:$J$14,9,FALSE))</f>
        <v/>
      </c>
      <c r="P66" s="75" t="str">
        <f>IF(E66="","",VLOOKUP($C66,①100ｍ!$B$6:$H$14,7,FALSE))</f>
        <v/>
      </c>
      <c r="Q66" s="75" t="str">
        <f>IF(H66="","",VLOOKUP($C66,④立三段跳び!$B$6:$I$14,8,FALSE))</f>
        <v/>
      </c>
      <c r="R66" s="75" t="str">
        <f>IF(I66="","",VLOOKUP($C66,⑤遠投!$B$6:$I$14,8,FALSE))</f>
        <v/>
      </c>
      <c r="S66" s="75" t="str">
        <f>IF(L66="","",VLOOKUP($C66,⑧打撃!$B$6:$I$14,8,FALSE))</f>
        <v/>
      </c>
      <c r="T66" s="75" t="str">
        <f>IF(K66="","",VLOOKUP($C66,⑦塁間走!$B$6:$H$14,7,FALSE))</f>
        <v/>
      </c>
    </row>
    <row r="67" spans="1:20" ht="20.149999999999999" customHeight="1">
      <c r="A67" s="1" t="str">
        <f>IF($C67="","",VLOOKUP($G$3,学校一覧!$A$2:$E$68,5,0))</f>
        <v/>
      </c>
      <c r="B67" s="1">
        <v>63</v>
      </c>
      <c r="C67" s="95"/>
      <c r="D67" s="73"/>
      <c r="E67" s="73"/>
      <c r="F67" s="73"/>
      <c r="G67" s="73"/>
      <c r="H67" s="73"/>
      <c r="I67" s="73"/>
      <c r="J67" s="73"/>
      <c r="K67" s="73"/>
      <c r="L67" s="73"/>
      <c r="M67" s="2">
        <v>63</v>
      </c>
      <c r="N67" s="68" t="str">
        <f>IF(F67="","",VLOOKUP($C67,②1500ｍ!$B$6:$J$14,8,FALSE))</f>
        <v/>
      </c>
      <c r="O67" s="74" t="str">
        <f>IF(F67="","",VLOOKUP($C67,②1500ｍ!$B$6:$J$14,9,FALSE))</f>
        <v/>
      </c>
      <c r="P67" s="75" t="str">
        <f>IF(E67="","",VLOOKUP($C67,①100ｍ!$B$6:$H$14,7,FALSE))</f>
        <v/>
      </c>
      <c r="Q67" s="75" t="str">
        <f>IF(H67="","",VLOOKUP($C67,④立三段跳び!$B$6:$I$14,8,FALSE))</f>
        <v/>
      </c>
      <c r="R67" s="75" t="str">
        <f>IF(I67="","",VLOOKUP($C67,⑤遠投!$B$6:$I$14,8,FALSE))</f>
        <v/>
      </c>
      <c r="S67" s="75" t="str">
        <f>IF(L67="","",VLOOKUP($C67,⑧打撃!$B$6:$I$14,8,FALSE))</f>
        <v/>
      </c>
      <c r="T67" s="75" t="str">
        <f>IF(K67="","",VLOOKUP($C67,⑦塁間走!$B$6:$H$14,7,FALSE))</f>
        <v/>
      </c>
    </row>
    <row r="68" spans="1:20" ht="20.149999999999999" customHeight="1">
      <c r="A68" s="1" t="str">
        <f>IF($C68="","",VLOOKUP($G$3,学校一覧!$A$2:$E$68,5,0))</f>
        <v/>
      </c>
      <c r="B68" s="1">
        <v>64</v>
      </c>
      <c r="C68" s="95"/>
      <c r="D68" s="73"/>
      <c r="E68" s="73"/>
      <c r="F68" s="73"/>
      <c r="G68" s="73"/>
      <c r="H68" s="73"/>
      <c r="I68" s="73"/>
      <c r="J68" s="73"/>
      <c r="K68" s="73"/>
      <c r="L68" s="73"/>
      <c r="M68" s="2">
        <v>64</v>
      </c>
      <c r="N68" s="68" t="str">
        <f>IF(F68="","",VLOOKUP($C68,②1500ｍ!$B$6:$J$14,8,FALSE))</f>
        <v/>
      </c>
      <c r="O68" s="74" t="str">
        <f>IF(F68="","",VLOOKUP($C68,②1500ｍ!$B$6:$J$14,9,FALSE))</f>
        <v/>
      </c>
      <c r="P68" s="75" t="str">
        <f>IF(E68="","",VLOOKUP($C68,①100ｍ!$B$6:$H$14,7,FALSE))</f>
        <v/>
      </c>
      <c r="Q68" s="75" t="str">
        <f>IF(H68="","",VLOOKUP($C68,④立三段跳び!$B$6:$I$14,8,FALSE))</f>
        <v/>
      </c>
      <c r="R68" s="75" t="str">
        <f>IF(I68="","",VLOOKUP($C68,⑤遠投!$B$6:$I$14,8,FALSE))</f>
        <v/>
      </c>
      <c r="S68" s="75" t="str">
        <f>IF(L68="","",VLOOKUP($C68,⑧打撃!$B$6:$I$14,8,FALSE))</f>
        <v/>
      </c>
      <c r="T68" s="75" t="str">
        <f>IF(K68="","",VLOOKUP($C68,⑦塁間走!$B$6:$H$14,7,FALSE))</f>
        <v/>
      </c>
    </row>
    <row r="69" spans="1:20" ht="20.149999999999999" customHeight="1">
      <c r="A69" s="1" t="str">
        <f>IF($C69="","",VLOOKUP($G$3,学校一覧!$A$2:$E$68,5,0))</f>
        <v/>
      </c>
      <c r="B69" s="1">
        <v>65</v>
      </c>
      <c r="C69" s="95"/>
      <c r="D69" s="73"/>
      <c r="E69" s="73"/>
      <c r="F69" s="73"/>
      <c r="G69" s="73"/>
      <c r="H69" s="73"/>
      <c r="I69" s="73"/>
      <c r="J69" s="73"/>
      <c r="K69" s="73"/>
      <c r="L69" s="73"/>
      <c r="M69" s="2">
        <v>65</v>
      </c>
      <c r="N69" s="68" t="str">
        <f>IF(F69="","",VLOOKUP($C69,②1500ｍ!$B$6:$J$14,8,FALSE))</f>
        <v/>
      </c>
      <c r="O69" s="74" t="str">
        <f>IF(F69="","",VLOOKUP($C69,②1500ｍ!$B$6:$J$14,9,FALSE))</f>
        <v/>
      </c>
      <c r="P69" s="75" t="str">
        <f>IF(E69="","",VLOOKUP($C69,①100ｍ!$B$6:$H$14,7,FALSE))</f>
        <v/>
      </c>
      <c r="Q69" s="75" t="str">
        <f>IF(H69="","",VLOOKUP($C69,④立三段跳び!$B$6:$I$14,8,FALSE))</f>
        <v/>
      </c>
      <c r="R69" s="75" t="str">
        <f>IF(I69="","",VLOOKUP($C69,⑤遠投!$B$6:$I$14,8,FALSE))</f>
        <v/>
      </c>
      <c r="S69" s="75" t="str">
        <f>IF(L69="","",VLOOKUP($C69,⑧打撃!$B$6:$I$14,8,FALSE))</f>
        <v/>
      </c>
      <c r="T69" s="75" t="str">
        <f>IF(K69="","",VLOOKUP($C69,⑦塁間走!$B$6:$H$14,7,FALSE))</f>
        <v/>
      </c>
    </row>
    <row r="70" spans="1:20" ht="20.149999999999999" customHeight="1">
      <c r="A70" s="1" t="str">
        <f>IF($C70="","",VLOOKUP($G$3,学校一覧!$A$2:$E$68,5,0))</f>
        <v/>
      </c>
      <c r="B70" s="1">
        <v>66</v>
      </c>
      <c r="C70" s="95"/>
      <c r="D70" s="73"/>
      <c r="E70" s="73"/>
      <c r="F70" s="73"/>
      <c r="G70" s="73"/>
      <c r="H70" s="73"/>
      <c r="I70" s="73"/>
      <c r="J70" s="73"/>
      <c r="K70" s="73"/>
      <c r="L70" s="73"/>
      <c r="M70" s="2">
        <v>66</v>
      </c>
      <c r="N70" s="68" t="str">
        <f>IF(F70="","",VLOOKUP($C70,②1500ｍ!$B$6:$J$14,8,FALSE))</f>
        <v/>
      </c>
      <c r="O70" s="74" t="str">
        <f>IF(F70="","",VLOOKUP($C70,②1500ｍ!$B$6:$J$14,9,FALSE))</f>
        <v/>
      </c>
      <c r="P70" s="75" t="str">
        <f>IF(E70="","",VLOOKUP($C70,①100ｍ!$B$6:$H$14,7,FALSE))</f>
        <v/>
      </c>
      <c r="Q70" s="75" t="str">
        <f>IF(H70="","",VLOOKUP($C70,④立三段跳び!$B$6:$I$14,8,FALSE))</f>
        <v/>
      </c>
      <c r="R70" s="75" t="str">
        <f>IF(I70="","",VLOOKUP($C70,⑤遠投!$B$6:$I$14,8,FALSE))</f>
        <v/>
      </c>
      <c r="S70" s="75" t="str">
        <f>IF(L70="","",VLOOKUP($C70,⑧打撃!$B$6:$I$14,8,FALSE))</f>
        <v/>
      </c>
      <c r="T70" s="75" t="str">
        <f>IF(K70="","",VLOOKUP($C70,⑦塁間走!$B$6:$H$14,7,FALSE))</f>
        <v/>
      </c>
    </row>
    <row r="71" spans="1:20" ht="20.149999999999999" customHeight="1">
      <c r="A71" s="1" t="str">
        <f>IF($C71="","",VLOOKUP($G$3,学校一覧!$A$2:$E$68,5,0))</f>
        <v/>
      </c>
      <c r="B71" s="1">
        <v>67</v>
      </c>
      <c r="C71" s="95"/>
      <c r="D71" s="73"/>
      <c r="E71" s="73"/>
      <c r="F71" s="73"/>
      <c r="G71" s="73"/>
      <c r="H71" s="73"/>
      <c r="I71" s="73"/>
      <c r="J71" s="73"/>
      <c r="K71" s="73"/>
      <c r="L71" s="73"/>
      <c r="M71" s="2">
        <v>67</v>
      </c>
      <c r="N71" s="68" t="str">
        <f>IF(F71="","",VLOOKUP($C71,②1500ｍ!$B$6:$J$14,8,FALSE))</f>
        <v/>
      </c>
      <c r="O71" s="74" t="str">
        <f>IF(F71="","",VLOOKUP($C71,②1500ｍ!$B$6:$J$14,9,FALSE))</f>
        <v/>
      </c>
      <c r="P71" s="75" t="str">
        <f>IF(E71="","",VLOOKUP($C71,①100ｍ!$B$6:$H$14,7,FALSE))</f>
        <v/>
      </c>
      <c r="Q71" s="75" t="str">
        <f>IF(H71="","",VLOOKUP($C71,④立三段跳び!$B$6:$I$14,8,FALSE))</f>
        <v/>
      </c>
      <c r="R71" s="75" t="str">
        <f>IF(I71="","",VLOOKUP($C71,⑤遠投!$B$6:$I$14,8,FALSE))</f>
        <v/>
      </c>
      <c r="S71" s="75" t="str">
        <f>IF(L71="","",VLOOKUP($C71,⑧打撃!$B$6:$I$14,8,FALSE))</f>
        <v/>
      </c>
      <c r="T71" s="75" t="str">
        <f>IF(K71="","",VLOOKUP($C71,⑦塁間走!$B$6:$H$14,7,FALSE))</f>
        <v/>
      </c>
    </row>
    <row r="72" spans="1:20" ht="20.149999999999999" customHeight="1">
      <c r="A72" s="1" t="str">
        <f>IF($C72="","",VLOOKUP($G$3,学校一覧!$A$2:$E$68,5,0))</f>
        <v/>
      </c>
      <c r="B72" s="1">
        <v>68</v>
      </c>
      <c r="C72" s="95"/>
      <c r="D72" s="73"/>
      <c r="E72" s="73"/>
      <c r="F72" s="73"/>
      <c r="G72" s="73"/>
      <c r="H72" s="73"/>
      <c r="I72" s="73"/>
      <c r="J72" s="73"/>
      <c r="K72" s="73"/>
      <c r="L72" s="73"/>
      <c r="M72" s="2">
        <v>68</v>
      </c>
      <c r="N72" s="68" t="str">
        <f>IF(F72="","",VLOOKUP($C72,②1500ｍ!$B$6:$J$14,8,FALSE))</f>
        <v/>
      </c>
      <c r="O72" s="74" t="str">
        <f>IF(F72="","",VLOOKUP($C72,②1500ｍ!$B$6:$J$14,9,FALSE))</f>
        <v/>
      </c>
      <c r="P72" s="75" t="str">
        <f>IF(E72="","",VLOOKUP($C72,①100ｍ!$B$6:$H$14,7,FALSE))</f>
        <v/>
      </c>
      <c r="Q72" s="75" t="str">
        <f>IF(H72="","",VLOOKUP($C72,④立三段跳び!$B$6:$I$14,8,FALSE))</f>
        <v/>
      </c>
      <c r="R72" s="75" t="str">
        <f>IF(I72="","",VLOOKUP($C72,⑤遠投!$B$6:$I$14,8,FALSE))</f>
        <v/>
      </c>
      <c r="S72" s="75" t="str">
        <f>IF(L72="","",VLOOKUP($C72,⑧打撃!$B$6:$I$14,8,FALSE))</f>
        <v/>
      </c>
      <c r="T72" s="75" t="str">
        <f>IF(K72="","",VLOOKUP($C72,⑦塁間走!$B$6:$H$14,7,FALSE))</f>
        <v/>
      </c>
    </row>
    <row r="73" spans="1:20" ht="20.149999999999999" customHeight="1">
      <c r="A73" s="1" t="str">
        <f>IF($C73="","",VLOOKUP($G$3,学校一覧!$A$2:$E$68,5,0))</f>
        <v/>
      </c>
      <c r="B73" s="1">
        <v>69</v>
      </c>
      <c r="C73" s="95"/>
      <c r="D73" s="73"/>
      <c r="E73" s="73"/>
      <c r="F73" s="73"/>
      <c r="G73" s="73"/>
      <c r="H73" s="73"/>
      <c r="I73" s="73"/>
      <c r="J73" s="73"/>
      <c r="K73" s="73"/>
      <c r="L73" s="73"/>
      <c r="M73" s="2">
        <v>69</v>
      </c>
      <c r="N73" s="68" t="str">
        <f>IF(F73="","",VLOOKUP($C73,②1500ｍ!$B$6:$J$14,8,FALSE))</f>
        <v/>
      </c>
      <c r="O73" s="74" t="str">
        <f>IF(F73="","",VLOOKUP($C73,②1500ｍ!$B$6:$J$14,9,FALSE))</f>
        <v/>
      </c>
      <c r="P73" s="75" t="str">
        <f>IF(E73="","",VLOOKUP($C73,①100ｍ!$B$6:$H$14,7,FALSE))</f>
        <v/>
      </c>
      <c r="Q73" s="75" t="str">
        <f>IF(H73="","",VLOOKUP($C73,④立三段跳び!$B$6:$I$14,8,FALSE))</f>
        <v/>
      </c>
      <c r="R73" s="75" t="str">
        <f>IF(I73="","",VLOOKUP($C73,⑤遠投!$B$6:$I$14,8,FALSE))</f>
        <v/>
      </c>
      <c r="S73" s="75" t="str">
        <f>IF(L73="","",VLOOKUP($C73,⑧打撃!$B$6:$I$14,8,FALSE))</f>
        <v/>
      </c>
      <c r="T73" s="75" t="str">
        <f>IF(K73="","",VLOOKUP($C73,⑦塁間走!$B$6:$H$14,7,FALSE))</f>
        <v/>
      </c>
    </row>
    <row r="74" spans="1:20" ht="20.149999999999999" customHeight="1">
      <c r="A74" s="1" t="str">
        <f>IF($C74="","",VLOOKUP($G$3,学校一覧!$A$2:$E$68,5,0))</f>
        <v/>
      </c>
      <c r="B74" s="1">
        <v>70</v>
      </c>
      <c r="C74" s="95"/>
      <c r="D74" s="73"/>
      <c r="E74" s="73"/>
      <c r="F74" s="73"/>
      <c r="G74" s="73"/>
      <c r="H74" s="73"/>
      <c r="I74" s="73"/>
      <c r="J74" s="73"/>
      <c r="K74" s="73"/>
      <c r="L74" s="73"/>
      <c r="M74" s="2">
        <v>70</v>
      </c>
      <c r="N74" s="68" t="str">
        <f>IF(F74="","",VLOOKUP($C74,②1500ｍ!$B$6:$J$14,8,FALSE))</f>
        <v/>
      </c>
      <c r="O74" s="74" t="str">
        <f>IF(F74="","",VLOOKUP($C74,②1500ｍ!$B$6:$J$14,9,FALSE))</f>
        <v/>
      </c>
      <c r="P74" s="75" t="str">
        <f>IF(E74="","",VLOOKUP($C74,①100ｍ!$B$6:$H$14,7,FALSE))</f>
        <v/>
      </c>
      <c r="Q74" s="75" t="str">
        <f>IF(H74="","",VLOOKUP($C74,④立三段跳び!$B$6:$I$14,8,FALSE))</f>
        <v/>
      </c>
      <c r="R74" s="75" t="str">
        <f>IF(I74="","",VLOOKUP($C74,⑤遠投!$B$6:$I$14,8,FALSE))</f>
        <v/>
      </c>
      <c r="S74" s="75" t="str">
        <f>IF(L74="","",VLOOKUP($C74,⑧打撃!$B$6:$I$14,8,FALSE))</f>
        <v/>
      </c>
      <c r="T74" s="75" t="str">
        <f>IF(K74="","",VLOOKUP($C74,⑦塁間走!$B$6:$H$14,7,FALSE))</f>
        <v/>
      </c>
    </row>
    <row r="75" spans="1:20" ht="20.149999999999999" customHeight="1">
      <c r="A75" s="1" t="str">
        <f>IF($C75="","",VLOOKUP($G$3,学校一覧!$A$2:$E$68,5,0))</f>
        <v/>
      </c>
      <c r="B75" s="1">
        <v>71</v>
      </c>
      <c r="C75" s="95"/>
      <c r="D75" s="73"/>
      <c r="E75" s="73"/>
      <c r="F75" s="73"/>
      <c r="G75" s="73"/>
      <c r="H75" s="73"/>
      <c r="I75" s="73"/>
      <c r="J75" s="73"/>
      <c r="K75" s="73"/>
      <c r="L75" s="73"/>
      <c r="M75" s="2">
        <v>71</v>
      </c>
      <c r="N75" s="68" t="str">
        <f>IF(F75="","",VLOOKUP($C75,②1500ｍ!$B$6:$J$14,8,FALSE))</f>
        <v/>
      </c>
      <c r="O75" s="74" t="str">
        <f>IF(F75="","",VLOOKUP($C75,②1500ｍ!$B$6:$J$14,9,FALSE))</f>
        <v/>
      </c>
      <c r="P75" s="75" t="str">
        <f>IF(E75="","",VLOOKUP($C75,①100ｍ!$B$6:$H$14,7,FALSE))</f>
        <v/>
      </c>
      <c r="Q75" s="75" t="str">
        <f>IF(H75="","",VLOOKUP($C75,④立三段跳び!$B$6:$I$14,8,FALSE))</f>
        <v/>
      </c>
      <c r="R75" s="75" t="str">
        <f>IF(I75="","",VLOOKUP($C75,⑤遠投!$B$6:$I$14,8,FALSE))</f>
        <v/>
      </c>
      <c r="S75" s="75" t="str">
        <f>IF(L75="","",VLOOKUP($C75,⑧打撃!$B$6:$I$14,8,FALSE))</f>
        <v/>
      </c>
      <c r="T75" s="75" t="str">
        <f>IF(K75="","",VLOOKUP($C75,⑦塁間走!$B$6:$H$14,7,FALSE))</f>
        <v/>
      </c>
    </row>
    <row r="76" spans="1:20" ht="20.149999999999999" customHeight="1">
      <c r="A76" s="1" t="str">
        <f>IF($C76="","",VLOOKUP($G$3,学校一覧!$A$2:$E$68,5,0))</f>
        <v/>
      </c>
      <c r="B76" s="1">
        <v>72</v>
      </c>
      <c r="C76" s="95"/>
      <c r="D76" s="73"/>
      <c r="E76" s="73"/>
      <c r="F76" s="73"/>
      <c r="G76" s="73"/>
      <c r="H76" s="73"/>
      <c r="I76" s="73"/>
      <c r="J76" s="73"/>
      <c r="K76" s="73"/>
      <c r="L76" s="73"/>
      <c r="M76" s="2">
        <v>72</v>
      </c>
      <c r="N76" s="68" t="str">
        <f>IF(F76="","",VLOOKUP($C76,②1500ｍ!$B$6:$J$14,8,FALSE))</f>
        <v/>
      </c>
      <c r="O76" s="74" t="str">
        <f>IF(F76="","",VLOOKUP($C76,②1500ｍ!$B$6:$J$14,9,FALSE))</f>
        <v/>
      </c>
      <c r="P76" s="75" t="str">
        <f>IF(E76="","",VLOOKUP($C76,①100ｍ!$B$6:$H$14,7,FALSE))</f>
        <v/>
      </c>
      <c r="Q76" s="75" t="str">
        <f>IF(H76="","",VLOOKUP($C76,④立三段跳び!$B$6:$I$14,8,FALSE))</f>
        <v/>
      </c>
      <c r="R76" s="75" t="str">
        <f>IF(I76="","",VLOOKUP($C76,⑤遠投!$B$6:$I$14,8,FALSE))</f>
        <v/>
      </c>
      <c r="S76" s="75" t="str">
        <f>IF(L76="","",VLOOKUP($C76,⑧打撃!$B$6:$I$14,8,FALSE))</f>
        <v/>
      </c>
      <c r="T76" s="75" t="str">
        <f>IF(K76="","",VLOOKUP($C76,⑦塁間走!$B$6:$H$14,7,FALSE))</f>
        <v/>
      </c>
    </row>
    <row r="77" spans="1:20" ht="20.149999999999999" customHeight="1">
      <c r="A77" s="1" t="str">
        <f>IF($C77="","",VLOOKUP($G$3,学校一覧!$A$2:$E$68,5,0))</f>
        <v/>
      </c>
      <c r="B77" s="1">
        <v>73</v>
      </c>
      <c r="C77" s="95"/>
      <c r="D77" s="73"/>
      <c r="E77" s="73"/>
      <c r="F77" s="73"/>
      <c r="G77" s="73"/>
      <c r="H77" s="73"/>
      <c r="I77" s="73"/>
      <c r="J77" s="73"/>
      <c r="K77" s="73"/>
      <c r="L77" s="73"/>
      <c r="M77" s="2">
        <v>73</v>
      </c>
      <c r="N77" s="68" t="str">
        <f>IF(F77="","",VLOOKUP($C77,②1500ｍ!$B$6:$J$14,8,FALSE))</f>
        <v/>
      </c>
      <c r="O77" s="74" t="str">
        <f>IF(F77="","",VLOOKUP($C77,②1500ｍ!$B$6:$J$14,9,FALSE))</f>
        <v/>
      </c>
      <c r="P77" s="75" t="str">
        <f>IF(E77="","",VLOOKUP($C77,①100ｍ!$B$6:$H$14,7,FALSE))</f>
        <v/>
      </c>
      <c r="Q77" s="75" t="str">
        <f>IF(H77="","",VLOOKUP($C77,④立三段跳び!$B$6:$I$14,8,FALSE))</f>
        <v/>
      </c>
      <c r="R77" s="75" t="str">
        <f>IF(I77="","",VLOOKUP($C77,⑤遠投!$B$6:$I$14,8,FALSE))</f>
        <v/>
      </c>
      <c r="S77" s="75" t="str">
        <f>IF(L77="","",VLOOKUP($C77,⑧打撃!$B$6:$I$14,8,FALSE))</f>
        <v/>
      </c>
      <c r="T77" s="75" t="str">
        <f>IF(K77="","",VLOOKUP($C77,⑦塁間走!$B$6:$H$14,7,FALSE))</f>
        <v/>
      </c>
    </row>
    <row r="78" spans="1:20" ht="20.149999999999999" customHeight="1">
      <c r="A78" s="1" t="str">
        <f>IF($C78="","",VLOOKUP($G$3,学校一覧!$A$2:$E$68,5,0))</f>
        <v/>
      </c>
      <c r="B78" s="1">
        <v>74</v>
      </c>
      <c r="C78" s="95"/>
      <c r="D78" s="73"/>
      <c r="E78" s="73"/>
      <c r="F78" s="73"/>
      <c r="G78" s="73"/>
      <c r="H78" s="73"/>
      <c r="I78" s="73"/>
      <c r="J78" s="73"/>
      <c r="K78" s="73"/>
      <c r="L78" s="73"/>
      <c r="M78" s="2">
        <v>74</v>
      </c>
      <c r="N78" s="68" t="str">
        <f>IF(F78="","",VLOOKUP($C78,②1500ｍ!$B$6:$J$14,8,FALSE))</f>
        <v/>
      </c>
      <c r="O78" s="74" t="str">
        <f>IF(F78="","",VLOOKUP($C78,②1500ｍ!$B$6:$J$14,9,FALSE))</f>
        <v/>
      </c>
      <c r="P78" s="75" t="str">
        <f>IF(E78="","",VLOOKUP($C78,①100ｍ!$B$6:$H$14,7,FALSE))</f>
        <v/>
      </c>
      <c r="Q78" s="75" t="str">
        <f>IF(H78="","",VLOOKUP($C78,④立三段跳び!$B$6:$I$14,8,FALSE))</f>
        <v/>
      </c>
      <c r="R78" s="75" t="str">
        <f>IF(I78="","",VLOOKUP($C78,⑤遠投!$B$6:$I$14,8,FALSE))</f>
        <v/>
      </c>
      <c r="S78" s="75" t="str">
        <f>IF(L78="","",VLOOKUP($C78,⑧打撃!$B$6:$I$14,8,FALSE))</f>
        <v/>
      </c>
      <c r="T78" s="75" t="str">
        <f>IF(K78="","",VLOOKUP($C78,⑦塁間走!$B$6:$H$14,7,FALSE))</f>
        <v/>
      </c>
    </row>
    <row r="79" spans="1:20" ht="20.149999999999999" customHeight="1">
      <c r="A79" s="1" t="str">
        <f>IF($C79="","",VLOOKUP($G$3,学校一覧!$A$2:$E$68,5,0))</f>
        <v/>
      </c>
      <c r="B79" s="1">
        <v>75</v>
      </c>
      <c r="C79" s="95"/>
      <c r="D79" s="73"/>
      <c r="E79" s="73"/>
      <c r="F79" s="73"/>
      <c r="G79" s="73"/>
      <c r="H79" s="73"/>
      <c r="I79" s="73"/>
      <c r="J79" s="73"/>
      <c r="K79" s="73"/>
      <c r="L79" s="73"/>
      <c r="M79" s="2">
        <v>75</v>
      </c>
      <c r="N79" s="68" t="str">
        <f>IF(F79="","",VLOOKUP($C79,②1500ｍ!$B$6:$J$14,8,FALSE))</f>
        <v/>
      </c>
      <c r="O79" s="74" t="str">
        <f>IF(F79="","",VLOOKUP($C79,②1500ｍ!$B$6:$J$14,9,FALSE))</f>
        <v/>
      </c>
      <c r="P79" s="75" t="str">
        <f>IF(E79="","",VLOOKUP($C79,①100ｍ!$B$6:$H$14,7,FALSE))</f>
        <v/>
      </c>
      <c r="Q79" s="75" t="str">
        <f>IF(H79="","",VLOOKUP($C79,④立三段跳び!$B$6:$I$14,8,FALSE))</f>
        <v/>
      </c>
      <c r="R79" s="75" t="str">
        <f>IF(I79="","",VLOOKUP($C79,⑤遠投!$B$6:$I$14,8,FALSE))</f>
        <v/>
      </c>
      <c r="S79" s="75" t="str">
        <f>IF(L79="","",VLOOKUP($C79,⑧打撃!$B$6:$I$14,8,FALSE))</f>
        <v/>
      </c>
      <c r="T79" s="75" t="str">
        <f>IF(K79="","",VLOOKUP($C79,⑦塁間走!$B$6:$H$14,7,FALSE))</f>
        <v/>
      </c>
    </row>
    <row r="80" spans="1:20" ht="20.149999999999999" customHeight="1">
      <c r="A80" s="1" t="str">
        <f>IF($C80="","",VLOOKUP($G$3,学校一覧!$A$2:$E$68,5,0))</f>
        <v/>
      </c>
      <c r="B80" s="1">
        <v>76</v>
      </c>
      <c r="C80" s="95"/>
      <c r="D80" s="73"/>
      <c r="E80" s="73"/>
      <c r="F80" s="73"/>
      <c r="G80" s="73"/>
      <c r="H80" s="73"/>
      <c r="I80" s="73"/>
      <c r="J80" s="73"/>
      <c r="K80" s="73"/>
      <c r="L80" s="73"/>
      <c r="M80" s="2">
        <v>76</v>
      </c>
      <c r="N80" s="68" t="str">
        <f>IF(F80="","",VLOOKUP($C80,②1500ｍ!$B$6:$J$14,8,FALSE))</f>
        <v/>
      </c>
      <c r="O80" s="74" t="str">
        <f>IF(F80="","",VLOOKUP($C80,②1500ｍ!$B$6:$J$14,9,FALSE))</f>
        <v/>
      </c>
      <c r="P80" s="75" t="str">
        <f>IF(E80="","",VLOOKUP($C80,①100ｍ!$B$6:$H$14,7,FALSE))</f>
        <v/>
      </c>
      <c r="Q80" s="75" t="str">
        <f>IF(H80="","",VLOOKUP($C80,④立三段跳び!$B$6:$I$14,8,FALSE))</f>
        <v/>
      </c>
      <c r="R80" s="75" t="str">
        <f>IF(I80="","",VLOOKUP($C80,⑤遠投!$B$6:$I$14,8,FALSE))</f>
        <v/>
      </c>
      <c r="S80" s="75" t="str">
        <f>IF(L80="","",VLOOKUP($C80,⑧打撃!$B$6:$I$14,8,FALSE))</f>
        <v/>
      </c>
      <c r="T80" s="75" t="str">
        <f>IF(K80="","",VLOOKUP($C80,⑦塁間走!$B$6:$H$14,7,FALSE))</f>
        <v/>
      </c>
    </row>
    <row r="81" spans="1:20" ht="20.149999999999999" customHeight="1">
      <c r="A81" s="1" t="str">
        <f>IF($C81="","",VLOOKUP($G$3,学校一覧!$A$2:$E$68,5,0))</f>
        <v/>
      </c>
      <c r="B81" s="1">
        <v>77</v>
      </c>
      <c r="C81" s="95"/>
      <c r="D81" s="73"/>
      <c r="E81" s="73"/>
      <c r="F81" s="73"/>
      <c r="G81" s="73"/>
      <c r="H81" s="73"/>
      <c r="I81" s="73"/>
      <c r="J81" s="73"/>
      <c r="K81" s="73"/>
      <c r="L81" s="73"/>
      <c r="M81" s="2">
        <v>77</v>
      </c>
      <c r="N81" s="68" t="str">
        <f>IF(F81="","",VLOOKUP($C81,②1500ｍ!$B$6:$J$14,8,FALSE))</f>
        <v/>
      </c>
      <c r="O81" s="74" t="str">
        <f>IF(F81="","",VLOOKUP($C81,②1500ｍ!$B$6:$J$14,9,FALSE))</f>
        <v/>
      </c>
      <c r="P81" s="75" t="str">
        <f>IF(E81="","",VLOOKUP($C81,①100ｍ!$B$6:$H$14,7,FALSE))</f>
        <v/>
      </c>
      <c r="Q81" s="75" t="str">
        <f>IF(H81="","",VLOOKUP($C81,④立三段跳び!$B$6:$I$14,8,FALSE))</f>
        <v/>
      </c>
      <c r="R81" s="75" t="str">
        <f>IF(I81="","",VLOOKUP($C81,⑤遠投!$B$6:$I$14,8,FALSE))</f>
        <v/>
      </c>
      <c r="S81" s="75" t="str">
        <f>IF(L81="","",VLOOKUP($C81,⑧打撃!$B$6:$I$14,8,FALSE))</f>
        <v/>
      </c>
      <c r="T81" s="75" t="str">
        <f>IF(K81="","",VLOOKUP($C81,⑦塁間走!$B$6:$H$14,7,FALSE))</f>
        <v/>
      </c>
    </row>
    <row r="82" spans="1:20" ht="20.149999999999999" customHeight="1">
      <c r="A82" s="1" t="str">
        <f>IF($C82="","",VLOOKUP($G$3,学校一覧!$A$2:$E$68,5,0))</f>
        <v/>
      </c>
      <c r="B82" s="1">
        <v>78</v>
      </c>
      <c r="C82" s="95"/>
      <c r="D82" s="73"/>
      <c r="E82" s="73"/>
      <c r="F82" s="73"/>
      <c r="G82" s="73"/>
      <c r="H82" s="73"/>
      <c r="I82" s="73"/>
      <c r="J82" s="73"/>
      <c r="K82" s="73"/>
      <c r="L82" s="73"/>
      <c r="M82" s="2">
        <v>78</v>
      </c>
      <c r="N82" s="68" t="str">
        <f>IF(F82="","",VLOOKUP($C82,②1500ｍ!$B$6:$J$14,8,FALSE))</f>
        <v/>
      </c>
      <c r="O82" s="74" t="str">
        <f>IF(F82="","",VLOOKUP($C82,②1500ｍ!$B$6:$J$14,9,FALSE))</f>
        <v/>
      </c>
      <c r="P82" s="75" t="str">
        <f>IF(E82="","",VLOOKUP($C82,①100ｍ!$B$6:$H$14,7,FALSE))</f>
        <v/>
      </c>
      <c r="Q82" s="75" t="str">
        <f>IF(H82="","",VLOOKUP($C82,④立三段跳び!$B$6:$I$14,8,FALSE))</f>
        <v/>
      </c>
      <c r="R82" s="75" t="str">
        <f>IF(I82="","",VLOOKUP($C82,⑤遠投!$B$6:$I$14,8,FALSE))</f>
        <v/>
      </c>
      <c r="S82" s="75" t="str">
        <f>IF(L82="","",VLOOKUP($C82,⑧打撃!$B$6:$I$14,8,FALSE))</f>
        <v/>
      </c>
      <c r="T82" s="75" t="str">
        <f>IF(K82="","",VLOOKUP($C82,⑦塁間走!$B$6:$H$14,7,FALSE))</f>
        <v/>
      </c>
    </row>
    <row r="83" spans="1:20" ht="20.149999999999999" customHeight="1">
      <c r="A83" s="1" t="str">
        <f>IF($C83="","",VLOOKUP($G$3,学校一覧!$A$2:$E$68,5,0))</f>
        <v/>
      </c>
      <c r="B83" s="1">
        <v>79</v>
      </c>
      <c r="C83" s="95"/>
      <c r="D83" s="73"/>
      <c r="E83" s="73"/>
      <c r="F83" s="73"/>
      <c r="G83" s="73"/>
      <c r="H83" s="73"/>
      <c r="I83" s="73"/>
      <c r="J83" s="73"/>
      <c r="K83" s="73"/>
      <c r="L83" s="73"/>
      <c r="M83" s="2">
        <v>79</v>
      </c>
      <c r="N83" s="68" t="str">
        <f>IF(F83="","",VLOOKUP($C83,②1500ｍ!$B$6:$J$14,8,FALSE))</f>
        <v/>
      </c>
      <c r="O83" s="74" t="str">
        <f>IF(F83="","",VLOOKUP($C83,②1500ｍ!$B$6:$J$14,9,FALSE))</f>
        <v/>
      </c>
      <c r="P83" s="75" t="str">
        <f>IF(E83="","",VLOOKUP($C83,①100ｍ!$B$6:$H$14,7,FALSE))</f>
        <v/>
      </c>
      <c r="Q83" s="75" t="str">
        <f>IF(H83="","",VLOOKUP($C83,④立三段跳び!$B$6:$I$14,8,FALSE))</f>
        <v/>
      </c>
      <c r="R83" s="75" t="str">
        <f>IF(I83="","",VLOOKUP($C83,⑤遠投!$B$6:$I$14,8,FALSE))</f>
        <v/>
      </c>
      <c r="S83" s="75" t="str">
        <f>IF(L83="","",VLOOKUP($C83,⑧打撃!$B$6:$I$14,8,FALSE))</f>
        <v/>
      </c>
      <c r="T83" s="75" t="str">
        <f>IF(K83="","",VLOOKUP($C83,⑦塁間走!$B$6:$H$14,7,FALSE))</f>
        <v/>
      </c>
    </row>
    <row r="84" spans="1:20" ht="20.149999999999999" customHeight="1">
      <c r="A84" s="1" t="str">
        <f>IF($C84="","",VLOOKUP($G$3,学校一覧!$A$2:$E$68,5,0))</f>
        <v/>
      </c>
      <c r="B84" s="1">
        <v>80</v>
      </c>
      <c r="C84" s="95"/>
      <c r="D84" s="73"/>
      <c r="E84" s="73"/>
      <c r="F84" s="73"/>
      <c r="G84" s="73"/>
      <c r="H84" s="73"/>
      <c r="I84" s="73"/>
      <c r="J84" s="73"/>
      <c r="K84" s="73"/>
      <c r="L84" s="73"/>
      <c r="M84" s="2">
        <v>80</v>
      </c>
      <c r="N84" s="68" t="str">
        <f>IF(F84="","",VLOOKUP($C84,②1500ｍ!$B$6:$J$14,8,FALSE))</f>
        <v/>
      </c>
      <c r="O84" s="74" t="str">
        <f>IF(F84="","",VLOOKUP($C84,②1500ｍ!$B$6:$J$14,9,FALSE))</f>
        <v/>
      </c>
      <c r="P84" s="75" t="str">
        <f>IF(E84="","",VLOOKUP($C84,①100ｍ!$B$6:$H$14,7,FALSE))</f>
        <v/>
      </c>
      <c r="Q84" s="75" t="str">
        <f>IF(H84="","",VLOOKUP($C84,④立三段跳び!$B$6:$I$14,8,FALSE))</f>
        <v/>
      </c>
      <c r="R84" s="75" t="str">
        <f>IF(I84="","",VLOOKUP($C84,⑤遠投!$B$6:$I$14,8,FALSE))</f>
        <v/>
      </c>
      <c r="S84" s="75" t="str">
        <f>IF(L84="","",VLOOKUP($C84,⑧打撃!$B$6:$I$14,8,FALSE))</f>
        <v/>
      </c>
      <c r="T84" s="75" t="str">
        <f>IF(K84="","",VLOOKUP($C84,⑦塁間走!$B$6:$H$14,7,FALSE))</f>
        <v/>
      </c>
    </row>
    <row r="85" spans="1:20" ht="20.149999999999999" customHeight="1">
      <c r="A85" s="1" t="str">
        <f>IF($C85="","",VLOOKUP($G$3,学校一覧!$A$2:$E$68,5,0))</f>
        <v/>
      </c>
      <c r="B85" s="1">
        <v>81</v>
      </c>
      <c r="C85" s="95"/>
      <c r="D85" s="73"/>
      <c r="E85" s="73"/>
      <c r="F85" s="73"/>
      <c r="G85" s="73"/>
      <c r="H85" s="73"/>
      <c r="I85" s="73"/>
      <c r="J85" s="73"/>
      <c r="K85" s="73"/>
      <c r="L85" s="73"/>
      <c r="M85" s="2">
        <v>81</v>
      </c>
      <c r="N85" s="68" t="str">
        <f>IF(F85="","",VLOOKUP($C85,②1500ｍ!$B$6:$J$14,8,FALSE))</f>
        <v/>
      </c>
      <c r="O85" s="74" t="str">
        <f>IF(F85="","",VLOOKUP($C85,②1500ｍ!$B$6:$J$14,9,FALSE))</f>
        <v/>
      </c>
      <c r="P85" s="75" t="str">
        <f>IF(E85="","",VLOOKUP($C85,①100ｍ!$B$6:$H$14,7,FALSE))</f>
        <v/>
      </c>
      <c r="Q85" s="75" t="str">
        <f>IF(H85="","",VLOOKUP($C85,④立三段跳び!$B$6:$I$14,8,FALSE))</f>
        <v/>
      </c>
      <c r="R85" s="75" t="str">
        <f>IF(I85="","",VLOOKUP($C85,⑤遠投!$B$6:$I$14,8,FALSE))</f>
        <v/>
      </c>
      <c r="S85" s="75" t="str">
        <f>IF(L85="","",VLOOKUP($C85,⑧打撃!$B$6:$I$14,8,FALSE))</f>
        <v/>
      </c>
      <c r="T85" s="75" t="str">
        <f>IF(K85="","",VLOOKUP($C85,⑦塁間走!$B$6:$H$14,7,FALSE))</f>
        <v/>
      </c>
    </row>
    <row r="86" spans="1:20" ht="20.149999999999999" customHeight="1">
      <c r="A86" s="1" t="str">
        <f>IF($C86="","",VLOOKUP($G$3,学校一覧!$A$2:$E$68,5,0))</f>
        <v/>
      </c>
      <c r="B86" s="1">
        <v>82</v>
      </c>
      <c r="C86" s="95"/>
      <c r="D86" s="73"/>
      <c r="E86" s="73"/>
      <c r="F86" s="73"/>
      <c r="G86" s="73"/>
      <c r="H86" s="73"/>
      <c r="I86" s="73"/>
      <c r="J86" s="73"/>
      <c r="K86" s="73"/>
      <c r="L86" s="73"/>
      <c r="M86" s="2">
        <v>82</v>
      </c>
      <c r="N86" s="68" t="str">
        <f>IF(F86="","",VLOOKUP($C86,②1500ｍ!$B$6:$J$14,8,FALSE))</f>
        <v/>
      </c>
      <c r="O86" s="74" t="str">
        <f>IF(F86="","",VLOOKUP($C86,②1500ｍ!$B$6:$J$14,9,FALSE))</f>
        <v/>
      </c>
      <c r="P86" s="75" t="str">
        <f>IF(E86="","",VLOOKUP($C86,①100ｍ!$B$6:$H$14,7,FALSE))</f>
        <v/>
      </c>
      <c r="Q86" s="75" t="str">
        <f>IF(H86="","",VLOOKUP($C86,④立三段跳び!$B$6:$I$14,8,FALSE))</f>
        <v/>
      </c>
      <c r="R86" s="75" t="str">
        <f>IF(I86="","",VLOOKUP($C86,⑤遠投!$B$6:$I$14,8,FALSE))</f>
        <v/>
      </c>
      <c r="S86" s="75" t="str">
        <f>IF(L86="","",VLOOKUP($C86,⑧打撃!$B$6:$I$14,8,FALSE))</f>
        <v/>
      </c>
      <c r="T86" s="75" t="str">
        <f>IF(K86="","",VLOOKUP($C86,⑦塁間走!$B$6:$H$14,7,FALSE))</f>
        <v/>
      </c>
    </row>
    <row r="87" spans="1:20" ht="20.149999999999999" customHeight="1">
      <c r="A87" s="1" t="str">
        <f>IF($C87="","",VLOOKUP($G$3,学校一覧!$A$2:$E$68,5,0))</f>
        <v/>
      </c>
      <c r="B87" s="1">
        <v>83</v>
      </c>
      <c r="C87" s="95"/>
      <c r="D87" s="73"/>
      <c r="E87" s="73"/>
      <c r="F87" s="73"/>
      <c r="G87" s="73"/>
      <c r="H87" s="73"/>
      <c r="I87" s="73"/>
      <c r="J87" s="73"/>
      <c r="K87" s="73"/>
      <c r="L87" s="73"/>
      <c r="M87" s="2">
        <v>83</v>
      </c>
      <c r="N87" s="68" t="str">
        <f>IF(F87="","",VLOOKUP($C87,②1500ｍ!$B$6:$J$14,8,FALSE))</f>
        <v/>
      </c>
      <c r="O87" s="74" t="str">
        <f>IF(F87="","",VLOOKUP($C87,②1500ｍ!$B$6:$J$14,9,FALSE))</f>
        <v/>
      </c>
      <c r="P87" s="75" t="str">
        <f>IF(E87="","",VLOOKUP($C87,①100ｍ!$B$6:$H$14,7,FALSE))</f>
        <v/>
      </c>
      <c r="Q87" s="75" t="str">
        <f>IF(H87="","",VLOOKUP($C87,④立三段跳び!$B$6:$I$14,8,FALSE))</f>
        <v/>
      </c>
      <c r="R87" s="75" t="str">
        <f>IF(I87="","",VLOOKUP($C87,⑤遠投!$B$6:$I$14,8,FALSE))</f>
        <v/>
      </c>
      <c r="S87" s="75" t="str">
        <f>IF(L87="","",VLOOKUP($C87,⑧打撃!$B$6:$I$14,8,FALSE))</f>
        <v/>
      </c>
      <c r="T87" s="75" t="str">
        <f>IF(K87="","",VLOOKUP($C87,⑦塁間走!$B$6:$H$14,7,FALSE))</f>
        <v/>
      </c>
    </row>
    <row r="88" spans="1:20" ht="20.149999999999999" customHeight="1">
      <c r="A88" s="1" t="str">
        <f>IF($C88="","",VLOOKUP($G$3,学校一覧!$A$2:$E$68,5,0))</f>
        <v/>
      </c>
      <c r="B88" s="1">
        <v>84</v>
      </c>
      <c r="C88" s="95"/>
      <c r="D88" s="73"/>
      <c r="E88" s="73"/>
      <c r="F88" s="73"/>
      <c r="G88" s="73"/>
      <c r="H88" s="73"/>
      <c r="I88" s="73"/>
      <c r="J88" s="73"/>
      <c r="K88" s="73"/>
      <c r="L88" s="73"/>
      <c r="M88" s="2">
        <v>84</v>
      </c>
      <c r="N88" s="68" t="str">
        <f>IF(F88="","",VLOOKUP($C88,②1500ｍ!$B$6:$J$14,8,FALSE))</f>
        <v/>
      </c>
      <c r="O88" s="74" t="str">
        <f>IF(F88="","",VLOOKUP($C88,②1500ｍ!$B$6:$J$14,9,FALSE))</f>
        <v/>
      </c>
      <c r="P88" s="75" t="str">
        <f>IF(E88="","",VLOOKUP($C88,①100ｍ!$B$6:$H$14,7,FALSE))</f>
        <v/>
      </c>
      <c r="Q88" s="75" t="str">
        <f>IF(H88="","",VLOOKUP($C88,④立三段跳び!$B$6:$I$14,8,FALSE))</f>
        <v/>
      </c>
      <c r="R88" s="75" t="str">
        <f>IF(I88="","",VLOOKUP($C88,⑤遠投!$B$6:$I$14,8,FALSE))</f>
        <v/>
      </c>
      <c r="S88" s="75" t="str">
        <f>IF(L88="","",VLOOKUP($C88,⑧打撃!$B$6:$I$14,8,FALSE))</f>
        <v/>
      </c>
      <c r="T88" s="75" t="str">
        <f>IF(K88="","",VLOOKUP($C88,⑦塁間走!$B$6:$H$14,7,FALSE))</f>
        <v/>
      </c>
    </row>
    <row r="89" spans="1:20" ht="20.149999999999999" customHeight="1">
      <c r="A89" s="1" t="str">
        <f>IF($C89="","",VLOOKUP($G$3,学校一覧!$A$2:$E$68,5,0))</f>
        <v/>
      </c>
      <c r="B89" s="1">
        <v>85</v>
      </c>
      <c r="C89" s="95"/>
      <c r="D89" s="73"/>
      <c r="E89" s="73"/>
      <c r="F89" s="73"/>
      <c r="G89" s="73"/>
      <c r="H89" s="73"/>
      <c r="I89" s="73"/>
      <c r="J89" s="73"/>
      <c r="K89" s="73"/>
      <c r="L89" s="73"/>
      <c r="M89" s="2">
        <v>85</v>
      </c>
      <c r="N89" s="68" t="str">
        <f>IF(F89="","",VLOOKUP($C89,②1500ｍ!$B$6:$J$14,8,FALSE))</f>
        <v/>
      </c>
      <c r="O89" s="74" t="str">
        <f>IF(F89="","",VLOOKUP($C89,②1500ｍ!$B$6:$J$14,9,FALSE))</f>
        <v/>
      </c>
      <c r="P89" s="75" t="str">
        <f>IF(E89="","",VLOOKUP($C89,①100ｍ!$B$6:$H$14,7,FALSE))</f>
        <v/>
      </c>
      <c r="Q89" s="75" t="str">
        <f>IF(H89="","",VLOOKUP($C89,④立三段跳び!$B$6:$I$14,8,FALSE))</f>
        <v/>
      </c>
      <c r="R89" s="75" t="str">
        <f>IF(I89="","",VLOOKUP($C89,⑤遠投!$B$6:$I$14,8,FALSE))</f>
        <v/>
      </c>
      <c r="S89" s="75" t="str">
        <f>IF(L89="","",VLOOKUP($C89,⑧打撃!$B$6:$I$14,8,FALSE))</f>
        <v/>
      </c>
      <c r="T89" s="75" t="str">
        <f>IF(K89="","",VLOOKUP($C89,⑦塁間走!$B$6:$H$14,7,FALSE))</f>
        <v/>
      </c>
    </row>
    <row r="90" spans="1:20" ht="20.149999999999999" customHeight="1">
      <c r="A90" s="1" t="str">
        <f>IF($C90="","",VLOOKUP($G$3,学校一覧!$A$2:$E$68,5,0))</f>
        <v/>
      </c>
      <c r="B90" s="1">
        <v>86</v>
      </c>
      <c r="C90" s="95"/>
      <c r="D90" s="73"/>
      <c r="E90" s="73"/>
      <c r="F90" s="73"/>
      <c r="G90" s="73"/>
      <c r="H90" s="73"/>
      <c r="I90" s="73"/>
      <c r="J90" s="73"/>
      <c r="K90" s="73"/>
      <c r="L90" s="73"/>
      <c r="M90" s="2">
        <v>86</v>
      </c>
      <c r="N90" s="68" t="str">
        <f>IF(F90="","",VLOOKUP($C90,②1500ｍ!$B$6:$J$14,8,FALSE))</f>
        <v/>
      </c>
      <c r="O90" s="74" t="str">
        <f>IF(F90="","",VLOOKUP($C90,②1500ｍ!$B$6:$J$14,9,FALSE))</f>
        <v/>
      </c>
      <c r="P90" s="75" t="str">
        <f>IF(E90="","",VLOOKUP($C90,①100ｍ!$B$6:$H$14,7,FALSE))</f>
        <v/>
      </c>
      <c r="Q90" s="75" t="str">
        <f>IF(H90="","",VLOOKUP($C90,④立三段跳び!$B$6:$I$14,8,FALSE))</f>
        <v/>
      </c>
      <c r="R90" s="75" t="str">
        <f>IF(I90="","",VLOOKUP($C90,⑤遠投!$B$6:$I$14,8,FALSE))</f>
        <v/>
      </c>
      <c r="S90" s="75" t="str">
        <f>IF(L90="","",VLOOKUP($C90,⑧打撃!$B$6:$I$14,8,FALSE))</f>
        <v/>
      </c>
      <c r="T90" s="75" t="str">
        <f>IF(K90="","",VLOOKUP($C90,⑦塁間走!$B$6:$H$14,7,FALSE))</f>
        <v/>
      </c>
    </row>
    <row r="91" spans="1:20" ht="20.149999999999999" customHeight="1">
      <c r="A91" s="1" t="str">
        <f>IF($C91="","",VLOOKUP($G$3,学校一覧!$A$2:$E$68,5,0))</f>
        <v/>
      </c>
      <c r="B91" s="1">
        <v>87</v>
      </c>
      <c r="C91" s="95"/>
      <c r="D91" s="73"/>
      <c r="E91" s="73"/>
      <c r="F91" s="73"/>
      <c r="G91" s="73"/>
      <c r="H91" s="73"/>
      <c r="I91" s="73"/>
      <c r="J91" s="73"/>
      <c r="K91" s="73"/>
      <c r="L91" s="73"/>
      <c r="M91" s="2">
        <v>87</v>
      </c>
      <c r="N91" s="68" t="str">
        <f>IF(F91="","",VLOOKUP($C91,②1500ｍ!$B$6:$J$14,8,FALSE))</f>
        <v/>
      </c>
      <c r="O91" s="74" t="str">
        <f>IF(F91="","",VLOOKUP($C91,②1500ｍ!$B$6:$J$14,9,FALSE))</f>
        <v/>
      </c>
      <c r="P91" s="75" t="str">
        <f>IF(E91="","",VLOOKUP($C91,①100ｍ!$B$6:$H$14,7,FALSE))</f>
        <v/>
      </c>
      <c r="Q91" s="75" t="str">
        <f>IF(H91="","",VLOOKUP($C91,④立三段跳び!$B$6:$I$14,8,FALSE))</f>
        <v/>
      </c>
      <c r="R91" s="75" t="str">
        <f>IF(I91="","",VLOOKUP($C91,⑤遠投!$B$6:$I$14,8,FALSE))</f>
        <v/>
      </c>
      <c r="S91" s="75" t="str">
        <f>IF(L91="","",VLOOKUP($C91,⑧打撃!$B$6:$I$14,8,FALSE))</f>
        <v/>
      </c>
      <c r="T91" s="75" t="str">
        <f>IF(K91="","",VLOOKUP($C91,⑦塁間走!$B$6:$H$14,7,FALSE))</f>
        <v/>
      </c>
    </row>
    <row r="92" spans="1:20" ht="20.149999999999999" customHeight="1">
      <c r="A92" s="1" t="str">
        <f>IF($C92="","",VLOOKUP($G$3,学校一覧!$A$2:$E$68,5,0))</f>
        <v/>
      </c>
      <c r="B92" s="1">
        <v>88</v>
      </c>
      <c r="C92" s="95"/>
      <c r="D92" s="73"/>
      <c r="E92" s="73"/>
      <c r="F92" s="73"/>
      <c r="G92" s="73"/>
      <c r="H92" s="73"/>
      <c r="I92" s="73"/>
      <c r="J92" s="73"/>
      <c r="K92" s="73"/>
      <c r="L92" s="73"/>
      <c r="M92" s="2">
        <v>88</v>
      </c>
      <c r="N92" s="68" t="str">
        <f>IF(F92="","",VLOOKUP($C92,②1500ｍ!$B$6:$J$14,8,FALSE))</f>
        <v/>
      </c>
      <c r="O92" s="74" t="str">
        <f>IF(F92="","",VLOOKUP($C92,②1500ｍ!$B$6:$J$14,9,FALSE))</f>
        <v/>
      </c>
      <c r="P92" s="75" t="str">
        <f>IF(E92="","",VLOOKUP($C92,①100ｍ!$B$6:$H$14,7,FALSE))</f>
        <v/>
      </c>
      <c r="Q92" s="75" t="str">
        <f>IF(H92="","",VLOOKUP($C92,④立三段跳び!$B$6:$I$14,8,FALSE))</f>
        <v/>
      </c>
      <c r="R92" s="75" t="str">
        <f>IF(I92="","",VLOOKUP($C92,⑤遠投!$B$6:$I$14,8,FALSE))</f>
        <v/>
      </c>
      <c r="S92" s="75" t="str">
        <f>IF(L92="","",VLOOKUP($C92,⑧打撃!$B$6:$I$14,8,FALSE))</f>
        <v/>
      </c>
      <c r="T92" s="75" t="str">
        <f>IF(K92="","",VLOOKUP($C92,⑦塁間走!$B$6:$H$14,7,FALSE))</f>
        <v/>
      </c>
    </row>
    <row r="93" spans="1:20" ht="20.149999999999999" customHeight="1">
      <c r="A93" s="1" t="str">
        <f>IF($C93="","",VLOOKUP($G$3,学校一覧!$A$2:$E$68,5,0))</f>
        <v/>
      </c>
      <c r="B93" s="1">
        <v>89</v>
      </c>
      <c r="C93" s="95"/>
      <c r="D93" s="73"/>
      <c r="E93" s="73"/>
      <c r="F93" s="73"/>
      <c r="G93" s="73"/>
      <c r="H93" s="73"/>
      <c r="I93" s="73"/>
      <c r="J93" s="73"/>
      <c r="K93" s="73"/>
      <c r="L93" s="73"/>
      <c r="M93" s="2">
        <v>89</v>
      </c>
      <c r="N93" s="68" t="str">
        <f>IF(F93="","",VLOOKUP($C93,②1500ｍ!$B$6:$J$14,8,FALSE))</f>
        <v/>
      </c>
      <c r="O93" s="74" t="str">
        <f>IF(F93="","",VLOOKUP($C93,②1500ｍ!$B$6:$J$14,9,FALSE))</f>
        <v/>
      </c>
      <c r="P93" s="75" t="str">
        <f>IF(E93="","",VLOOKUP($C93,①100ｍ!$B$6:$H$14,7,FALSE))</f>
        <v/>
      </c>
      <c r="Q93" s="75" t="str">
        <f>IF(H93="","",VLOOKUP($C93,④立三段跳び!$B$6:$I$14,8,FALSE))</f>
        <v/>
      </c>
      <c r="R93" s="75" t="str">
        <f>IF(I93="","",VLOOKUP($C93,⑤遠投!$B$6:$I$14,8,FALSE))</f>
        <v/>
      </c>
      <c r="S93" s="75" t="str">
        <f>IF(L93="","",VLOOKUP($C93,⑧打撃!$B$6:$I$14,8,FALSE))</f>
        <v/>
      </c>
      <c r="T93" s="75" t="str">
        <f>IF(K93="","",VLOOKUP($C93,⑦塁間走!$B$6:$H$14,7,FALSE))</f>
        <v/>
      </c>
    </row>
    <row r="94" spans="1:20" ht="20.149999999999999" customHeight="1">
      <c r="A94" s="1" t="str">
        <f>IF($C94="","",VLOOKUP($G$3,学校一覧!$A$2:$E$68,5,0))</f>
        <v/>
      </c>
      <c r="B94" s="1">
        <v>90</v>
      </c>
      <c r="C94" s="95"/>
      <c r="D94" s="73"/>
      <c r="E94" s="73"/>
      <c r="F94" s="73"/>
      <c r="G94" s="73"/>
      <c r="H94" s="73"/>
      <c r="I94" s="73"/>
      <c r="J94" s="73"/>
      <c r="K94" s="73"/>
      <c r="L94" s="73"/>
      <c r="M94" s="2">
        <v>90</v>
      </c>
      <c r="N94" s="68" t="str">
        <f>IF(F94="","",VLOOKUP($C94,②1500ｍ!$B$6:$J$14,8,FALSE))</f>
        <v/>
      </c>
      <c r="O94" s="74" t="str">
        <f>IF(F94="","",VLOOKUP($C94,②1500ｍ!$B$6:$J$14,9,FALSE))</f>
        <v/>
      </c>
      <c r="P94" s="75" t="str">
        <f>IF(E94="","",VLOOKUP($C94,①100ｍ!$B$6:$H$14,7,FALSE))</f>
        <v/>
      </c>
      <c r="Q94" s="75" t="str">
        <f>IF(H94="","",VLOOKUP($C94,④立三段跳び!$B$6:$I$14,8,FALSE))</f>
        <v/>
      </c>
      <c r="R94" s="75" t="str">
        <f>IF(I94="","",VLOOKUP($C94,⑤遠投!$B$6:$I$14,8,FALSE))</f>
        <v/>
      </c>
      <c r="S94" s="75" t="str">
        <f>IF(L94="","",VLOOKUP($C94,⑧打撃!$B$6:$I$14,8,FALSE))</f>
        <v/>
      </c>
      <c r="T94" s="75" t="str">
        <f>IF(K94="","",VLOOKUP($C94,⑦塁間走!$B$6:$H$14,7,FALSE))</f>
        <v/>
      </c>
    </row>
    <row r="95" spans="1:20" ht="20.149999999999999" customHeight="1">
      <c r="J95" s="2"/>
    </row>
    <row r="96" spans="1:20" ht="20.149999999999999" customHeight="1">
      <c r="J96" s="2"/>
    </row>
    <row r="97" spans="10:10" ht="20.149999999999999" customHeight="1">
      <c r="J97" s="2"/>
    </row>
    <row r="98" spans="10:10" ht="20.149999999999999" customHeight="1">
      <c r="J98" s="2"/>
    </row>
    <row r="99" spans="10:10" ht="20.149999999999999" customHeight="1">
      <c r="J99" s="2"/>
    </row>
    <row r="100" spans="10:10" ht="20.149999999999999" customHeight="1">
      <c r="J100" s="2"/>
    </row>
    <row r="101" spans="10:10" ht="20.149999999999999" customHeight="1">
      <c r="J101" s="2"/>
    </row>
    <row r="102" spans="10:10" ht="20.149999999999999" customHeight="1">
      <c r="J102" s="2"/>
    </row>
    <row r="103" spans="10:10" ht="20.149999999999999" customHeight="1">
      <c r="J103" s="2"/>
    </row>
    <row r="104" spans="10:10" ht="20.149999999999999" customHeight="1">
      <c r="J104" s="2"/>
    </row>
    <row r="105" spans="10:10" ht="20.149999999999999" customHeight="1">
      <c r="J105" s="2"/>
    </row>
    <row r="106" spans="10:10" ht="20.149999999999999" customHeight="1">
      <c r="J106" s="2"/>
    </row>
    <row r="107" spans="10:10" ht="20.149999999999999" customHeight="1">
      <c r="J107" s="2"/>
    </row>
    <row r="108" spans="10:10" ht="20.149999999999999" customHeight="1">
      <c r="J108" s="2"/>
    </row>
    <row r="109" spans="10:10" ht="20.149999999999999" customHeight="1">
      <c r="J109" s="2"/>
    </row>
    <row r="110" spans="10:10" ht="20.149999999999999" customHeight="1">
      <c r="J110" s="2"/>
    </row>
    <row r="111" spans="10:10" ht="20.149999999999999" customHeight="1">
      <c r="J111" s="2"/>
    </row>
    <row r="112" spans="10:10" ht="20.149999999999999" customHeight="1">
      <c r="J112" s="2"/>
    </row>
  </sheetData>
  <sheetProtection algorithmName="SHA-512" hashValue="P+mpCu87LRpSOAvMRKRaIhWH3XOMKu2x8sPFQTCD1SB22URIy3YvL5k17MnCKhFEnr0mFUBFJ/o4fjlHLqngoQ==" saltValue="TY4YFDObLGjhrQku5VioFg==" spinCount="100000" sheet="1" selectLockedCells="1"/>
  <mergeCells count="6">
    <mergeCell ref="N3:T3"/>
    <mergeCell ref="D3:E3"/>
    <mergeCell ref="I3:J3"/>
    <mergeCell ref="K3:L3"/>
    <mergeCell ref="C1:L1"/>
    <mergeCell ref="C2:L2"/>
  </mergeCells>
  <phoneticPr fontId="2"/>
  <conditionalFormatting sqref="C5:C94">
    <cfRule type="duplicateValues" dxfId="34" priority="7" stopIfTrue="1"/>
  </conditionalFormatting>
  <conditionalFormatting sqref="C5:L94">
    <cfRule type="containsBlanks" dxfId="33" priority="1" stopIfTrue="1">
      <formula>LEN(TRIM(C5))=0</formula>
    </cfRule>
  </conditionalFormatting>
  <conditionalFormatting sqref="E5:E94">
    <cfRule type="duplicateValues" dxfId="32" priority="39" stopIfTrue="1"/>
  </conditionalFormatting>
  <conditionalFormatting sqref="F5:F94">
    <cfRule type="duplicateValues" dxfId="31" priority="21" stopIfTrue="1"/>
  </conditionalFormatting>
  <conditionalFormatting sqref="G3">
    <cfRule type="containsBlanks" dxfId="30" priority="3" stopIfTrue="1">
      <formula>LEN(TRIM(G3))=0</formula>
    </cfRule>
  </conditionalFormatting>
  <conditionalFormatting sqref="G5:G94">
    <cfRule type="duplicateValues" dxfId="29" priority="19" stopIfTrue="1"/>
  </conditionalFormatting>
  <conditionalFormatting sqref="H5:H94">
    <cfRule type="duplicateValues" dxfId="28" priority="17" stopIfTrue="1"/>
  </conditionalFormatting>
  <conditionalFormatting sqref="I5:I94">
    <cfRule type="duplicateValues" dxfId="27" priority="15" stopIfTrue="1"/>
  </conditionalFormatting>
  <conditionalFormatting sqref="J5:J94">
    <cfRule type="duplicateValues" dxfId="26" priority="13" stopIfTrue="1"/>
  </conditionalFormatting>
  <conditionalFormatting sqref="K5:K94">
    <cfRule type="duplicateValues" dxfId="25" priority="11" stopIfTrue="1"/>
  </conditionalFormatting>
  <conditionalFormatting sqref="L5:L94">
    <cfRule type="duplicateValues" dxfId="24" priority="2" stopIfTrue="1"/>
  </conditionalFormatting>
  <dataValidations count="5">
    <dataValidation type="textLength" operator="greaterThanOrEqual" showInputMessage="1" showErrorMessage="1" sqref="B5:B65536 U4:IV4 B3 A4:M4" xr:uid="{00000000-0002-0000-0100-000000000000}">
      <formula1>100000000</formula1>
    </dataValidation>
    <dataValidation imeMode="on" allowBlank="1" showInputMessage="1" showErrorMessage="1" sqref="C5:C94" xr:uid="{00000000-0002-0000-0100-000001000000}"/>
    <dataValidation type="whole" imeMode="off" allowBlank="1" showInputMessage="1" showErrorMessage="1" sqref="E5:I94 K5:L94" xr:uid="{00000000-0002-0000-0100-000002000000}">
      <formula1>1</formula1>
      <formula2>9</formula2>
    </dataValidation>
    <dataValidation type="whole" imeMode="off" allowBlank="1" showInputMessage="1" showErrorMessage="1" sqref="J5:J94" xr:uid="{00000000-0002-0000-0100-000003000000}">
      <formula1>1</formula1>
      <formula2>4</formula2>
    </dataValidation>
    <dataValidation type="whole" imeMode="off" allowBlank="1" showInputMessage="1" showErrorMessage="1" sqref="D5:D94" xr:uid="{00000000-0002-0000-0100-000004000000}">
      <formula1>1</formula1>
      <formula2>3</formula2>
    </dataValidation>
  </dataValidations>
  <printOptions horizontalCentered="1" verticalCentered="1"/>
  <pageMargins left="0.78740157480314965" right="0.78740157480314965" top="0.78740157480314965" bottom="0.39370078740157483" header="0.39370078740157483" footer="0.31496062992125984"/>
  <pageSetup paperSize="9" orientation="portrait" r:id="rId1"/>
  <headerFooter>
    <oddHeader>&amp;C&amp;14沖縄県高等学校野球部対抗競技大会エントリー名簿</oddHeader>
    <oddFooter xml:space="preserve">&amp;C&amp;P </oddFooter>
  </headerFooter>
  <rowBreaks count="2" manualBreakCount="2">
    <brk id="34" min="1" max="12" man="1"/>
    <brk id="64" min="1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68"/>
  <sheetViews>
    <sheetView topLeftCell="A16" zoomScaleNormal="100" workbookViewId="0">
      <selection activeCell="N11" sqref="N11"/>
    </sheetView>
  </sheetViews>
  <sheetFormatPr defaultColWidth="8.90625" defaultRowHeight="13"/>
  <cols>
    <col min="1" max="1" width="7.453125" style="104" bestFit="1" customWidth="1"/>
    <col min="2" max="2" width="19.36328125" style="104" bestFit="1" customWidth="1"/>
    <col min="3" max="3" width="8.6328125" style="104" customWidth="1"/>
    <col min="4" max="16384" width="8.90625" style="104"/>
  </cols>
  <sheetData>
    <row r="1" spans="1:5">
      <c r="A1" s="100" t="s">
        <v>117</v>
      </c>
      <c r="B1" s="100" t="s">
        <v>147</v>
      </c>
      <c r="C1" s="100" t="s">
        <v>118</v>
      </c>
      <c r="D1" s="101" t="s">
        <v>194</v>
      </c>
      <c r="E1" s="101" t="s">
        <v>195</v>
      </c>
    </row>
    <row r="2" spans="1:5">
      <c r="A2" s="102">
        <v>1</v>
      </c>
      <c r="B2" s="102" t="s">
        <v>148</v>
      </c>
      <c r="C2" s="102" t="s">
        <v>254</v>
      </c>
      <c r="D2" s="103" t="s">
        <v>196</v>
      </c>
      <c r="E2" s="103" t="s">
        <v>148</v>
      </c>
    </row>
    <row r="3" spans="1:5">
      <c r="A3" s="102">
        <v>2</v>
      </c>
      <c r="B3" s="102" t="s">
        <v>149</v>
      </c>
      <c r="C3" s="102" t="s">
        <v>254</v>
      </c>
      <c r="D3" s="103" t="s">
        <v>149</v>
      </c>
      <c r="E3" s="103" t="s">
        <v>197</v>
      </c>
    </row>
    <row r="4" spans="1:5">
      <c r="A4" s="102">
        <v>3</v>
      </c>
      <c r="B4" s="102" t="s">
        <v>150</v>
      </c>
      <c r="C4" s="102" t="s">
        <v>254</v>
      </c>
      <c r="D4" s="103" t="s">
        <v>150</v>
      </c>
      <c r="E4" s="103" t="s">
        <v>198</v>
      </c>
    </row>
    <row r="5" spans="1:5">
      <c r="A5" s="102">
        <v>4</v>
      </c>
      <c r="B5" s="102" t="s">
        <v>151</v>
      </c>
      <c r="C5" s="102" t="s">
        <v>254</v>
      </c>
      <c r="D5" s="103" t="s">
        <v>151</v>
      </c>
      <c r="E5" s="103" t="s">
        <v>199</v>
      </c>
    </row>
    <row r="6" spans="1:5">
      <c r="A6" s="102">
        <v>5</v>
      </c>
      <c r="B6" s="102" t="s">
        <v>119</v>
      </c>
      <c r="C6" s="102" t="s">
        <v>254</v>
      </c>
      <c r="D6" s="103" t="s">
        <v>119</v>
      </c>
      <c r="E6" s="103" t="s">
        <v>200</v>
      </c>
    </row>
    <row r="7" spans="1:5">
      <c r="A7" s="102">
        <v>6</v>
      </c>
      <c r="B7" s="102" t="s">
        <v>120</v>
      </c>
      <c r="C7" s="102" t="s">
        <v>254</v>
      </c>
      <c r="D7" s="103" t="s">
        <v>120</v>
      </c>
      <c r="E7" s="103" t="s">
        <v>201</v>
      </c>
    </row>
    <row r="8" spans="1:5">
      <c r="A8" s="102">
        <v>7</v>
      </c>
      <c r="B8" s="102" t="s">
        <v>152</v>
      </c>
      <c r="C8" s="102" t="s">
        <v>254</v>
      </c>
      <c r="D8" s="103" t="s">
        <v>152</v>
      </c>
      <c r="E8" s="103" t="s">
        <v>152</v>
      </c>
    </row>
    <row r="9" spans="1:5">
      <c r="A9" s="102">
        <v>8</v>
      </c>
      <c r="B9" s="102" t="s">
        <v>259</v>
      </c>
      <c r="C9" s="102" t="s">
        <v>254</v>
      </c>
      <c r="D9" s="103" t="s">
        <v>259</v>
      </c>
      <c r="E9" s="103" t="s">
        <v>153</v>
      </c>
    </row>
    <row r="10" spans="1:5">
      <c r="A10" s="102">
        <v>9</v>
      </c>
      <c r="B10" s="102" t="s">
        <v>260</v>
      </c>
      <c r="C10" s="102" t="s">
        <v>254</v>
      </c>
      <c r="D10" s="103" t="s">
        <v>265</v>
      </c>
      <c r="E10" s="103" t="s">
        <v>272</v>
      </c>
    </row>
    <row r="11" spans="1:5">
      <c r="A11" s="102">
        <v>10</v>
      </c>
      <c r="B11" s="102" t="s">
        <v>154</v>
      </c>
      <c r="C11" s="102" t="s">
        <v>121</v>
      </c>
      <c r="D11" s="103" t="s">
        <v>154</v>
      </c>
      <c r="E11" s="103" t="s">
        <v>202</v>
      </c>
    </row>
    <row r="12" spans="1:5">
      <c r="A12" s="102">
        <v>11</v>
      </c>
      <c r="B12" s="102" t="s">
        <v>156</v>
      </c>
      <c r="C12" s="102" t="s">
        <v>121</v>
      </c>
      <c r="D12" s="103" t="s">
        <v>156</v>
      </c>
      <c r="E12" s="103" t="s">
        <v>204</v>
      </c>
    </row>
    <row r="13" spans="1:5">
      <c r="A13" s="102">
        <v>12</v>
      </c>
      <c r="B13" s="102" t="s">
        <v>155</v>
      </c>
      <c r="C13" s="102" t="s">
        <v>121</v>
      </c>
      <c r="D13" s="103" t="s">
        <v>155</v>
      </c>
      <c r="E13" s="103" t="s">
        <v>203</v>
      </c>
    </row>
    <row r="14" spans="1:5">
      <c r="A14" s="102">
        <v>13</v>
      </c>
      <c r="B14" s="102" t="s">
        <v>157</v>
      </c>
      <c r="C14" s="102" t="s">
        <v>121</v>
      </c>
      <c r="D14" s="103" t="s">
        <v>157</v>
      </c>
      <c r="E14" s="103" t="s">
        <v>205</v>
      </c>
    </row>
    <row r="15" spans="1:5">
      <c r="A15" s="102">
        <v>14</v>
      </c>
      <c r="B15" s="102" t="s">
        <v>122</v>
      </c>
      <c r="C15" s="102" t="s">
        <v>121</v>
      </c>
      <c r="D15" s="103" t="s">
        <v>122</v>
      </c>
      <c r="E15" s="103" t="s">
        <v>208</v>
      </c>
    </row>
    <row r="16" spans="1:5">
      <c r="A16" s="102">
        <v>15</v>
      </c>
      <c r="B16" s="102" t="s">
        <v>158</v>
      </c>
      <c r="C16" s="102" t="s">
        <v>121</v>
      </c>
      <c r="D16" s="103" t="s">
        <v>206</v>
      </c>
      <c r="E16" s="103" t="s">
        <v>158</v>
      </c>
    </row>
    <row r="17" spans="1:5">
      <c r="A17" s="102">
        <v>16</v>
      </c>
      <c r="B17" s="102" t="s">
        <v>124</v>
      </c>
      <c r="C17" s="102" t="s">
        <v>121</v>
      </c>
      <c r="D17" s="103" t="s">
        <v>124</v>
      </c>
      <c r="E17" s="103" t="s">
        <v>210</v>
      </c>
    </row>
    <row r="18" spans="1:5">
      <c r="A18" s="102">
        <v>17</v>
      </c>
      <c r="B18" s="102" t="s">
        <v>159</v>
      </c>
      <c r="C18" s="102" t="s">
        <v>121</v>
      </c>
      <c r="D18" s="103" t="s">
        <v>207</v>
      </c>
      <c r="E18" s="103" t="s">
        <v>159</v>
      </c>
    </row>
    <row r="19" spans="1:5">
      <c r="A19" s="102">
        <v>18</v>
      </c>
      <c r="B19" s="102" t="s">
        <v>123</v>
      </c>
      <c r="C19" s="102" t="s">
        <v>121</v>
      </c>
      <c r="D19" s="103" t="s">
        <v>123</v>
      </c>
      <c r="E19" s="103" t="s">
        <v>209</v>
      </c>
    </row>
    <row r="20" spans="1:5">
      <c r="A20" s="102">
        <v>19</v>
      </c>
      <c r="B20" s="102" t="s">
        <v>261</v>
      </c>
      <c r="C20" s="102" t="s">
        <v>121</v>
      </c>
      <c r="D20" s="103" t="s">
        <v>266</v>
      </c>
      <c r="E20" s="103" t="s">
        <v>273</v>
      </c>
    </row>
    <row r="21" spans="1:5">
      <c r="A21" s="102">
        <v>20</v>
      </c>
      <c r="B21" s="102" t="s">
        <v>160</v>
      </c>
      <c r="C21" s="102" t="s">
        <v>125</v>
      </c>
      <c r="D21" s="103" t="s">
        <v>160</v>
      </c>
      <c r="E21" s="103" t="s">
        <v>211</v>
      </c>
    </row>
    <row r="22" spans="1:5">
      <c r="A22" s="102">
        <v>21</v>
      </c>
      <c r="B22" s="102" t="s">
        <v>126</v>
      </c>
      <c r="C22" s="102" t="s">
        <v>125</v>
      </c>
      <c r="D22" s="103" t="s">
        <v>126</v>
      </c>
      <c r="E22" s="103" t="s">
        <v>218</v>
      </c>
    </row>
    <row r="23" spans="1:5">
      <c r="A23" s="102">
        <v>22</v>
      </c>
      <c r="B23" s="102" t="s">
        <v>162</v>
      </c>
      <c r="C23" s="102" t="s">
        <v>125</v>
      </c>
      <c r="D23" s="103" t="s">
        <v>162</v>
      </c>
      <c r="E23" s="103" t="s">
        <v>213</v>
      </c>
    </row>
    <row r="24" spans="1:5">
      <c r="A24" s="102">
        <v>23</v>
      </c>
      <c r="B24" s="102" t="s">
        <v>161</v>
      </c>
      <c r="C24" s="102" t="s">
        <v>125</v>
      </c>
      <c r="D24" s="103" t="s">
        <v>161</v>
      </c>
      <c r="E24" s="103" t="s">
        <v>212</v>
      </c>
    </row>
    <row r="25" spans="1:5">
      <c r="A25" s="102">
        <v>24</v>
      </c>
      <c r="B25" s="102" t="s">
        <v>163</v>
      </c>
      <c r="C25" s="102" t="s">
        <v>125</v>
      </c>
      <c r="D25" s="103" t="s">
        <v>214</v>
      </c>
      <c r="E25" s="103" t="s">
        <v>163</v>
      </c>
    </row>
    <row r="26" spans="1:5">
      <c r="A26" s="102">
        <v>25</v>
      </c>
      <c r="B26" s="102" t="s">
        <v>165</v>
      </c>
      <c r="C26" s="102" t="s">
        <v>125</v>
      </c>
      <c r="D26" s="103" t="s">
        <v>216</v>
      </c>
      <c r="E26" s="103" t="s">
        <v>165</v>
      </c>
    </row>
    <row r="27" spans="1:5">
      <c r="A27" s="102">
        <v>26</v>
      </c>
      <c r="B27" s="102" t="s">
        <v>166</v>
      </c>
      <c r="C27" s="102" t="s">
        <v>125</v>
      </c>
      <c r="D27" s="103" t="s">
        <v>217</v>
      </c>
      <c r="E27" s="103" t="s">
        <v>166</v>
      </c>
    </row>
    <row r="28" spans="1:5">
      <c r="A28" s="102">
        <v>27</v>
      </c>
      <c r="B28" s="102" t="s">
        <v>127</v>
      </c>
      <c r="C28" s="102" t="s">
        <v>125</v>
      </c>
      <c r="D28" s="103" t="s">
        <v>127</v>
      </c>
      <c r="E28" s="103" t="s">
        <v>274</v>
      </c>
    </row>
    <row r="29" spans="1:5">
      <c r="A29" s="102">
        <v>28</v>
      </c>
      <c r="B29" s="102" t="s">
        <v>164</v>
      </c>
      <c r="C29" s="102" t="s">
        <v>125</v>
      </c>
      <c r="D29" s="103" t="s">
        <v>164</v>
      </c>
      <c r="E29" s="103" t="s">
        <v>215</v>
      </c>
    </row>
    <row r="30" spans="1:5">
      <c r="A30" s="102">
        <v>29</v>
      </c>
      <c r="B30" s="102" t="s">
        <v>262</v>
      </c>
      <c r="C30" s="102" t="s">
        <v>125</v>
      </c>
      <c r="D30" s="103" t="s">
        <v>267</v>
      </c>
      <c r="E30" s="103" t="s">
        <v>275</v>
      </c>
    </row>
    <row r="31" spans="1:5">
      <c r="A31" s="102">
        <v>30</v>
      </c>
      <c r="B31" s="102" t="s">
        <v>170</v>
      </c>
      <c r="C31" s="102" t="s">
        <v>128</v>
      </c>
      <c r="D31" s="103" t="s">
        <v>170</v>
      </c>
      <c r="E31" s="103" t="s">
        <v>222</v>
      </c>
    </row>
    <row r="32" spans="1:5">
      <c r="A32" s="102">
        <v>31</v>
      </c>
      <c r="B32" s="102" t="s">
        <v>167</v>
      </c>
      <c r="C32" s="102" t="s">
        <v>128</v>
      </c>
      <c r="D32" s="103" t="s">
        <v>167</v>
      </c>
      <c r="E32" s="103" t="s">
        <v>219</v>
      </c>
    </row>
    <row r="33" spans="1:5">
      <c r="A33" s="102">
        <v>32</v>
      </c>
      <c r="B33" s="102" t="s">
        <v>168</v>
      </c>
      <c r="C33" s="102" t="s">
        <v>128</v>
      </c>
      <c r="D33" s="103" t="s">
        <v>168</v>
      </c>
      <c r="E33" s="103" t="s">
        <v>220</v>
      </c>
    </row>
    <row r="34" spans="1:5">
      <c r="A34" s="102">
        <v>33</v>
      </c>
      <c r="B34" s="102" t="s">
        <v>169</v>
      </c>
      <c r="C34" s="102" t="s">
        <v>128</v>
      </c>
      <c r="D34" s="103" t="s">
        <v>169</v>
      </c>
      <c r="E34" s="103" t="s">
        <v>221</v>
      </c>
    </row>
    <row r="35" spans="1:5">
      <c r="A35" s="102">
        <v>34</v>
      </c>
      <c r="B35" s="102" t="s">
        <v>171</v>
      </c>
      <c r="C35" s="102" t="s">
        <v>128</v>
      </c>
      <c r="D35" s="103" t="s">
        <v>171</v>
      </c>
      <c r="E35" s="103" t="s">
        <v>223</v>
      </c>
    </row>
    <row r="36" spans="1:5">
      <c r="A36" s="102">
        <v>35</v>
      </c>
      <c r="B36" s="102" t="s">
        <v>131</v>
      </c>
      <c r="C36" s="102" t="s">
        <v>128</v>
      </c>
      <c r="D36" s="103" t="s">
        <v>131</v>
      </c>
      <c r="E36" s="103" t="s">
        <v>276</v>
      </c>
    </row>
    <row r="37" spans="1:5">
      <c r="A37" s="102">
        <v>36</v>
      </c>
      <c r="B37" s="102" t="s">
        <v>263</v>
      </c>
      <c r="C37" s="102" t="s">
        <v>128</v>
      </c>
      <c r="D37" s="103" t="s">
        <v>268</v>
      </c>
      <c r="E37" s="103" t="s">
        <v>224</v>
      </c>
    </row>
    <row r="38" spans="1:5">
      <c r="A38" s="102">
        <v>37</v>
      </c>
      <c r="B38" s="102" t="s">
        <v>130</v>
      </c>
      <c r="C38" s="102" t="s">
        <v>128</v>
      </c>
      <c r="D38" s="103" t="s">
        <v>130</v>
      </c>
      <c r="E38" s="103" t="s">
        <v>277</v>
      </c>
    </row>
    <row r="39" spans="1:5">
      <c r="A39" s="102">
        <v>38</v>
      </c>
      <c r="B39" s="102" t="s">
        <v>132</v>
      </c>
      <c r="C39" s="102" t="s">
        <v>128</v>
      </c>
      <c r="D39" s="103" t="s">
        <v>132</v>
      </c>
      <c r="E39" s="103" t="s">
        <v>278</v>
      </c>
    </row>
    <row r="40" spans="1:5">
      <c r="A40" s="102">
        <v>39</v>
      </c>
      <c r="B40" s="102" t="s">
        <v>129</v>
      </c>
      <c r="C40" s="102" t="s">
        <v>128</v>
      </c>
      <c r="D40" s="103" t="s">
        <v>129</v>
      </c>
      <c r="E40" s="103" t="s">
        <v>279</v>
      </c>
    </row>
    <row r="41" spans="1:5">
      <c r="A41" s="102">
        <v>40</v>
      </c>
      <c r="B41" s="102" t="s">
        <v>172</v>
      </c>
      <c r="C41" s="102" t="s">
        <v>133</v>
      </c>
      <c r="D41" s="103" t="s">
        <v>172</v>
      </c>
      <c r="E41" s="103" t="s">
        <v>225</v>
      </c>
    </row>
    <row r="42" spans="1:5">
      <c r="A42" s="102">
        <v>41</v>
      </c>
      <c r="B42" s="102" t="s">
        <v>136</v>
      </c>
      <c r="C42" s="102" t="s">
        <v>133</v>
      </c>
      <c r="D42" s="103" t="s">
        <v>136</v>
      </c>
      <c r="E42" s="103" t="s">
        <v>280</v>
      </c>
    </row>
    <row r="43" spans="1:5">
      <c r="A43" s="102">
        <v>42</v>
      </c>
      <c r="B43" s="102" t="s">
        <v>174</v>
      </c>
      <c r="C43" s="102" t="s">
        <v>133</v>
      </c>
      <c r="D43" s="103" t="s">
        <v>227</v>
      </c>
      <c r="E43" s="103" t="s">
        <v>174</v>
      </c>
    </row>
    <row r="44" spans="1:5">
      <c r="A44" s="102">
        <v>43</v>
      </c>
      <c r="B44" s="102" t="s">
        <v>134</v>
      </c>
      <c r="C44" s="102" t="s">
        <v>133</v>
      </c>
      <c r="D44" s="103" t="s">
        <v>134</v>
      </c>
      <c r="E44" s="103" t="s">
        <v>230</v>
      </c>
    </row>
    <row r="45" spans="1:5">
      <c r="A45" s="102">
        <v>44</v>
      </c>
      <c r="B45" s="102" t="s">
        <v>135</v>
      </c>
      <c r="C45" s="102" t="s">
        <v>133</v>
      </c>
      <c r="D45" s="103" t="s">
        <v>135</v>
      </c>
      <c r="E45" s="103" t="s">
        <v>231</v>
      </c>
    </row>
    <row r="46" spans="1:5">
      <c r="A46" s="102">
        <v>45</v>
      </c>
      <c r="B46" s="102" t="s">
        <v>175</v>
      </c>
      <c r="C46" s="102" t="s">
        <v>133</v>
      </c>
      <c r="D46" s="103" t="s">
        <v>175</v>
      </c>
      <c r="E46" s="103" t="s">
        <v>228</v>
      </c>
    </row>
    <row r="47" spans="1:5">
      <c r="A47" s="102">
        <v>46</v>
      </c>
      <c r="B47" s="102" t="s">
        <v>173</v>
      </c>
      <c r="C47" s="102" t="s">
        <v>133</v>
      </c>
      <c r="D47" s="103" t="s">
        <v>226</v>
      </c>
      <c r="E47" s="103" t="s">
        <v>173</v>
      </c>
    </row>
    <row r="48" spans="1:5">
      <c r="A48" s="102">
        <v>47</v>
      </c>
      <c r="B48" s="102" t="s">
        <v>256</v>
      </c>
      <c r="C48" s="102" t="s">
        <v>133</v>
      </c>
      <c r="D48" s="103" t="s">
        <v>256</v>
      </c>
      <c r="E48" s="103" t="s">
        <v>281</v>
      </c>
    </row>
    <row r="49" spans="1:5">
      <c r="A49" s="102">
        <v>48</v>
      </c>
      <c r="B49" s="102" t="s">
        <v>137</v>
      </c>
      <c r="C49" s="102" t="s">
        <v>133</v>
      </c>
      <c r="D49" s="103" t="s">
        <v>137</v>
      </c>
      <c r="E49" s="103" t="s">
        <v>232</v>
      </c>
    </row>
    <row r="50" spans="1:5">
      <c r="A50" s="102">
        <v>49</v>
      </c>
      <c r="B50" s="102" t="s">
        <v>176</v>
      </c>
      <c r="C50" s="102" t="s">
        <v>133</v>
      </c>
      <c r="D50" s="103" t="s">
        <v>229</v>
      </c>
      <c r="E50" s="103" t="s">
        <v>176</v>
      </c>
    </row>
    <row r="51" spans="1:5">
      <c r="A51" s="102">
        <v>50</v>
      </c>
      <c r="B51" s="102" t="s">
        <v>177</v>
      </c>
      <c r="C51" s="102" t="s">
        <v>255</v>
      </c>
      <c r="D51" s="103" t="s">
        <v>233</v>
      </c>
      <c r="E51" s="103" t="s">
        <v>177</v>
      </c>
    </row>
    <row r="52" spans="1:5">
      <c r="A52" s="102">
        <v>51</v>
      </c>
      <c r="B52" s="102" t="s">
        <v>178</v>
      </c>
      <c r="C52" s="102" t="s">
        <v>255</v>
      </c>
      <c r="D52" s="103" t="s">
        <v>234</v>
      </c>
      <c r="E52" s="103" t="s">
        <v>178</v>
      </c>
    </row>
    <row r="53" spans="1:5">
      <c r="A53" s="102">
        <v>52</v>
      </c>
      <c r="B53" s="102" t="s">
        <v>179</v>
      </c>
      <c r="C53" s="102" t="s">
        <v>255</v>
      </c>
      <c r="D53" s="103" t="s">
        <v>235</v>
      </c>
      <c r="E53" s="103" t="s">
        <v>179</v>
      </c>
    </row>
    <row r="54" spans="1:5">
      <c r="A54" s="102">
        <v>53</v>
      </c>
      <c r="B54" s="102" t="s">
        <v>181</v>
      </c>
      <c r="C54" s="102" t="s">
        <v>255</v>
      </c>
      <c r="D54" s="103" t="s">
        <v>181</v>
      </c>
      <c r="E54" s="103" t="s">
        <v>238</v>
      </c>
    </row>
    <row r="55" spans="1:5">
      <c r="A55" s="102">
        <v>54</v>
      </c>
      <c r="B55" s="102" t="s">
        <v>139</v>
      </c>
      <c r="C55" s="102" t="s">
        <v>255</v>
      </c>
      <c r="D55" s="103" t="s">
        <v>139</v>
      </c>
      <c r="E55" s="103" t="s">
        <v>240</v>
      </c>
    </row>
    <row r="56" spans="1:5">
      <c r="A56" s="102">
        <v>55</v>
      </c>
      <c r="B56" s="102" t="s">
        <v>141</v>
      </c>
      <c r="C56" s="102" t="s">
        <v>255</v>
      </c>
      <c r="D56" s="103" t="s">
        <v>141</v>
      </c>
      <c r="E56" s="103" t="s">
        <v>241</v>
      </c>
    </row>
    <row r="57" spans="1:5">
      <c r="A57" s="102">
        <v>56</v>
      </c>
      <c r="B57" s="102" t="s">
        <v>182</v>
      </c>
      <c r="C57" s="102" t="s">
        <v>255</v>
      </c>
      <c r="D57" s="103" t="s">
        <v>182</v>
      </c>
      <c r="E57" s="103" t="s">
        <v>239</v>
      </c>
    </row>
    <row r="58" spans="1:5">
      <c r="A58" s="102">
        <v>57</v>
      </c>
      <c r="B58" s="102" t="s">
        <v>138</v>
      </c>
      <c r="C58" s="102" t="s">
        <v>255</v>
      </c>
      <c r="D58" s="103" t="s">
        <v>138</v>
      </c>
      <c r="E58" s="103" t="s">
        <v>236</v>
      </c>
    </row>
    <row r="59" spans="1:5">
      <c r="A59" s="102">
        <v>58</v>
      </c>
      <c r="B59" s="102" t="s">
        <v>140</v>
      </c>
      <c r="C59" s="102" t="s">
        <v>255</v>
      </c>
      <c r="D59" s="103" t="s">
        <v>140</v>
      </c>
      <c r="E59" s="103" t="s">
        <v>282</v>
      </c>
    </row>
    <row r="60" spans="1:5">
      <c r="A60" s="102">
        <v>59</v>
      </c>
      <c r="B60" s="102" t="s">
        <v>180</v>
      </c>
      <c r="C60" s="102" t="s">
        <v>255</v>
      </c>
      <c r="D60" s="103" t="s">
        <v>180</v>
      </c>
      <c r="E60" s="103" t="s">
        <v>237</v>
      </c>
    </row>
    <row r="61" spans="1:5">
      <c r="A61" s="102">
        <v>60</v>
      </c>
      <c r="B61" s="102" t="s">
        <v>264</v>
      </c>
      <c r="C61" s="102" t="s">
        <v>255</v>
      </c>
      <c r="D61" s="103" t="s">
        <v>269</v>
      </c>
      <c r="E61" s="103" t="s">
        <v>283</v>
      </c>
    </row>
    <row r="62" spans="1:5">
      <c r="A62" s="102">
        <v>61</v>
      </c>
      <c r="B62" s="102" t="s">
        <v>142</v>
      </c>
      <c r="C62" s="102" t="s">
        <v>242</v>
      </c>
      <c r="D62" s="103" t="s">
        <v>142</v>
      </c>
      <c r="E62" s="103" t="s">
        <v>242</v>
      </c>
    </row>
    <row r="63" spans="1:5">
      <c r="A63" s="102">
        <v>62</v>
      </c>
      <c r="B63" s="102" t="s">
        <v>257</v>
      </c>
      <c r="C63" s="102" t="s">
        <v>242</v>
      </c>
      <c r="D63" s="103" t="s">
        <v>257</v>
      </c>
      <c r="E63" s="103" t="s">
        <v>284</v>
      </c>
    </row>
    <row r="64" spans="1:5">
      <c r="A64" s="102">
        <v>63</v>
      </c>
      <c r="B64" s="102" t="s">
        <v>258</v>
      </c>
      <c r="C64" s="102" t="s">
        <v>242</v>
      </c>
      <c r="D64" s="103" t="s">
        <v>143</v>
      </c>
      <c r="E64" s="103" t="s">
        <v>244</v>
      </c>
    </row>
    <row r="65" spans="1:5">
      <c r="A65" s="102">
        <v>64</v>
      </c>
      <c r="B65" s="102" t="s">
        <v>183</v>
      </c>
      <c r="C65" s="102" t="s">
        <v>242</v>
      </c>
      <c r="D65" s="103" t="s">
        <v>243</v>
      </c>
      <c r="E65" s="103" t="s">
        <v>183</v>
      </c>
    </row>
    <row r="66" spans="1:5">
      <c r="A66" s="102">
        <v>65</v>
      </c>
      <c r="B66" s="102" t="s">
        <v>144</v>
      </c>
      <c r="C66" s="102" t="s">
        <v>144</v>
      </c>
      <c r="D66" s="103" t="s">
        <v>245</v>
      </c>
      <c r="E66" s="103" t="s">
        <v>144</v>
      </c>
    </row>
    <row r="67" spans="1:5">
      <c r="A67" s="102">
        <v>66</v>
      </c>
      <c r="B67" s="102" t="s">
        <v>145</v>
      </c>
      <c r="C67" s="102" t="s">
        <v>144</v>
      </c>
      <c r="D67" s="103" t="s">
        <v>270</v>
      </c>
      <c r="E67" s="103" t="s">
        <v>246</v>
      </c>
    </row>
    <row r="68" spans="1:5">
      <c r="A68" s="102">
        <v>67</v>
      </c>
      <c r="B68" s="103" t="s">
        <v>146</v>
      </c>
      <c r="C68" s="103" t="s">
        <v>144</v>
      </c>
      <c r="D68" s="102" t="s">
        <v>271</v>
      </c>
      <c r="E68" s="102" t="s">
        <v>247</v>
      </c>
    </row>
  </sheetData>
  <sheetProtection algorithmName="SHA-512" hashValue="jNHpYLapeoP0dopIZgNWKwfFCc0irlyD7tvHkvXsYeWOSi3PueRtu89Ljde1MBtQjfkZuCjvJYuGzMnKH89c4g==" saltValue="1hlrpWFwqygK7cNYDFTI4A==" spinCount="100000" sheet="1"/>
  <phoneticPr fontId="14"/>
  <dataValidations disablePrompts="1" count="1">
    <dataValidation type="textLength" operator="greaterThanOrEqual" showInputMessage="1" showErrorMessage="1" sqref="B4:C4" xr:uid="{00000000-0002-0000-0200-000000000000}">
      <formula1>100000000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view="pageBreakPreview" zoomScale="70" zoomScaleNormal="75" zoomScaleSheetLayoutView="70" workbookViewId="0">
      <pane ySplit="5" topLeftCell="A6" activePane="bottomLeft" state="frozen"/>
      <selection pane="bottomLeft" activeCell="D6" sqref="D6"/>
    </sheetView>
  </sheetViews>
  <sheetFormatPr defaultColWidth="9" defaultRowHeight="23.5"/>
  <cols>
    <col min="1" max="1" width="5.36328125" style="7" customWidth="1"/>
    <col min="2" max="3" width="24.6328125" style="8" customWidth="1"/>
    <col min="4" max="4" width="10.1796875" style="64" customWidth="1"/>
    <col min="5" max="5" width="4.6328125" style="8" customWidth="1"/>
    <col min="6" max="6" width="10.1796875" style="65" customWidth="1"/>
    <col min="7" max="7" width="2.6328125" style="53" customWidth="1"/>
    <col min="8" max="8" width="17.1796875" style="8" hidden="1" customWidth="1"/>
    <col min="9" max="9" width="17.1796875" style="8" bestFit="1" customWidth="1"/>
    <col min="10" max="10" width="9" style="8" customWidth="1"/>
    <col min="11" max="16384" width="9" style="8"/>
  </cols>
  <sheetData>
    <row r="1" spans="1:8" ht="24" thickBot="1">
      <c r="A1" s="121" t="s">
        <v>25</v>
      </c>
      <c r="B1" s="121"/>
      <c r="C1" s="121"/>
      <c r="D1" s="121"/>
      <c r="E1" s="121"/>
      <c r="F1" s="121"/>
      <c r="G1" s="7"/>
    </row>
    <row r="2" spans="1:8">
      <c r="B2" s="7"/>
      <c r="C2" s="7"/>
      <c r="E2" s="7"/>
      <c r="H2" s="54" t="s">
        <v>89</v>
      </c>
    </row>
    <row r="3" spans="1:8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7"/>
      <c r="H3" s="62" t="str">
        <f>IF(COUNTA(D6,F6)=0,"",ROUND(AVERAGE(H6:H14),2))</f>
        <v/>
      </c>
    </row>
    <row r="4" spans="1:8" ht="24" thickBot="1"/>
    <row r="5" spans="1:8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3"/>
      <c r="H5" s="9" t="s">
        <v>87</v>
      </c>
    </row>
    <row r="6" spans="1:8" ht="60" customHeight="1">
      <c r="A6" s="11">
        <v>1</v>
      </c>
      <c r="B6" s="77" t="e">
        <f>VLOOKUP(VLOOKUP(A6,エントリー名簿!$E$5:$M$94,9,0),エントリー名簿!$B$5:$C$94,2,0)</f>
        <v>#N/A</v>
      </c>
      <c r="C6" s="13"/>
      <c r="D6" s="86"/>
      <c r="E6" s="40" t="s">
        <v>66</v>
      </c>
      <c r="F6" s="88"/>
      <c r="H6" s="69" t="str">
        <f>IF(COUNTA(D6,F6)=0,"",D6+(F6/100))</f>
        <v/>
      </c>
    </row>
    <row r="7" spans="1:8" ht="60" customHeight="1">
      <c r="A7" s="11">
        <v>2</v>
      </c>
      <c r="B7" s="77" t="e">
        <f>VLOOKUP(VLOOKUP(A7,エントリー名簿!$E$5:$M$94,9,0),エントリー名簿!$B$5:$C$94,2,0)</f>
        <v>#N/A</v>
      </c>
      <c r="C7" s="39"/>
      <c r="D7" s="86"/>
      <c r="E7" s="40" t="s">
        <v>66</v>
      </c>
      <c r="F7" s="88"/>
      <c r="H7" s="69" t="str">
        <f t="shared" ref="H7:H14" si="0">IF(COUNTA(D7,F7)=0,"",D7+(F7/100))</f>
        <v/>
      </c>
    </row>
    <row r="8" spans="1:8" ht="60" customHeight="1">
      <c r="A8" s="11">
        <v>3</v>
      </c>
      <c r="B8" s="77" t="e">
        <f>VLOOKUP(VLOOKUP(A8,エントリー名簿!$E$5:$M$94,9,0),エントリー名簿!$B$5:$C$94,2,0)</f>
        <v>#N/A</v>
      </c>
      <c r="C8" s="39"/>
      <c r="D8" s="86"/>
      <c r="E8" s="40" t="s">
        <v>66</v>
      </c>
      <c r="F8" s="88"/>
      <c r="H8" s="69" t="str">
        <f t="shared" si="0"/>
        <v/>
      </c>
    </row>
    <row r="9" spans="1:8" ht="60" customHeight="1">
      <c r="A9" s="11">
        <v>4</v>
      </c>
      <c r="B9" s="77" t="e">
        <f>VLOOKUP(VLOOKUP(A9,エントリー名簿!$E$5:$M$94,9,0),エントリー名簿!$B$5:$C$94,2,0)</f>
        <v>#N/A</v>
      </c>
      <c r="C9" s="13"/>
      <c r="D9" s="86"/>
      <c r="E9" s="40" t="s">
        <v>66</v>
      </c>
      <c r="F9" s="88"/>
      <c r="H9" s="69" t="str">
        <f t="shared" si="0"/>
        <v/>
      </c>
    </row>
    <row r="10" spans="1:8" ht="60" customHeight="1">
      <c r="A10" s="11">
        <v>5</v>
      </c>
      <c r="B10" s="77" t="e">
        <f>VLOOKUP(VLOOKUP(A10,エントリー名簿!$E$5:$M$94,9,0),エントリー名簿!$B$5:$C$94,2,0)</f>
        <v>#N/A</v>
      </c>
      <c r="C10" s="39"/>
      <c r="D10" s="86"/>
      <c r="E10" s="40" t="s">
        <v>66</v>
      </c>
      <c r="F10" s="88"/>
      <c r="H10" s="69" t="str">
        <f t="shared" si="0"/>
        <v/>
      </c>
    </row>
    <row r="11" spans="1:8" ht="60" customHeight="1">
      <c r="A11" s="11">
        <v>6</v>
      </c>
      <c r="B11" s="77" t="e">
        <f>VLOOKUP(VLOOKUP(A11,エントリー名簿!$E$5:$M$94,9,0),エントリー名簿!$B$5:$C$94,2,0)</f>
        <v>#N/A</v>
      </c>
      <c r="C11" s="39"/>
      <c r="D11" s="86"/>
      <c r="E11" s="40" t="s">
        <v>66</v>
      </c>
      <c r="F11" s="88"/>
      <c r="H11" s="69" t="str">
        <f t="shared" si="0"/>
        <v/>
      </c>
    </row>
    <row r="12" spans="1:8" ht="60" customHeight="1">
      <c r="A12" s="11">
        <v>7</v>
      </c>
      <c r="B12" s="77" t="e">
        <f>VLOOKUP(VLOOKUP(A12,エントリー名簿!$E$5:$M$94,9,0),エントリー名簿!$B$5:$C$94,2,0)</f>
        <v>#N/A</v>
      </c>
      <c r="C12" s="13"/>
      <c r="D12" s="86"/>
      <c r="E12" s="40" t="s">
        <v>66</v>
      </c>
      <c r="F12" s="88"/>
      <c r="H12" s="69" t="str">
        <f t="shared" si="0"/>
        <v/>
      </c>
    </row>
    <row r="13" spans="1:8" ht="60" customHeight="1">
      <c r="A13" s="11">
        <v>8</v>
      </c>
      <c r="B13" s="77" t="e">
        <f>VLOOKUP(VLOOKUP(A13,エントリー名簿!$E$5:$M$94,9,0),エントリー名簿!$B$5:$C$94,2,0)</f>
        <v>#N/A</v>
      </c>
      <c r="C13" s="39"/>
      <c r="D13" s="86"/>
      <c r="E13" s="40" t="s">
        <v>66</v>
      </c>
      <c r="F13" s="88"/>
      <c r="H13" s="69" t="str">
        <f t="shared" si="0"/>
        <v/>
      </c>
    </row>
    <row r="14" spans="1:8" ht="60" customHeight="1" thickBot="1">
      <c r="A14" s="12">
        <v>9</v>
      </c>
      <c r="B14" s="78" t="e">
        <f>VLOOKUP(VLOOKUP(A14,エントリー名簿!$E$5:$M$94,9,0),エントリー名簿!$B$5:$C$94,2,0)</f>
        <v>#N/A</v>
      </c>
      <c r="C14" s="48"/>
      <c r="D14" s="87"/>
      <c r="E14" s="41" t="s">
        <v>66</v>
      </c>
      <c r="F14" s="89"/>
      <c r="H14" s="69" t="str">
        <f t="shared" si="0"/>
        <v/>
      </c>
    </row>
  </sheetData>
  <sheetProtection password="CCA1" sheet="1" objects="1" scenarios="1" selectLockedCells="1"/>
  <mergeCells count="3">
    <mergeCell ref="D5:F5"/>
    <mergeCell ref="D3:F3"/>
    <mergeCell ref="A1:F1"/>
  </mergeCells>
  <phoneticPr fontId="3"/>
  <conditionalFormatting sqref="D6:D14 F6:F14">
    <cfRule type="containsBlanks" dxfId="23" priority="1" stopIfTrue="1">
      <formula>LEN(TRIM(D6))=0</formula>
    </cfRule>
  </conditionalFormatting>
  <conditionalFormatting sqref="E2 E4">
    <cfRule type="cellIs" dxfId="22" priority="2" stopIfTrue="1" operator="equal">
      <formula>10</formula>
    </cfRule>
  </conditionalFormatting>
  <dataValidations count="1">
    <dataValidation imeMode="off" allowBlank="1" showInputMessage="1" showErrorMessage="1" sqref="D6:D14 F6:F14" xr:uid="{00000000-0002-0000-0300-000000000000}"/>
  </dataValidations>
  <pageMargins left="0.98425196850393704" right="0.98425196850393704" top="1.1811023622047245" bottom="0.78740157480314965" header="0.78740157480314965" footer="1.1023622047244095"/>
  <pageSetup paperSize="9" orientation="portrait" r:id="rId1"/>
  <headerFooter>
    <oddHeader>&amp;C&amp;14沖縄県高等学校野球部対抗競技大会</oddHeader>
    <oddFooter>&amp;L&amp;14①走順に名前を書いて下さい。
②当日変更しても構いませんが、選手名を書き換えて下さい。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70" zoomScaleNormal="75" zoomScaleSheetLayoutView="70" workbookViewId="0">
      <pane ySplit="5" topLeftCell="A6" activePane="bottomLeft" state="frozen"/>
      <selection pane="bottomLeft" activeCell="D6" sqref="D6"/>
    </sheetView>
  </sheetViews>
  <sheetFormatPr defaultColWidth="9" defaultRowHeight="23.5"/>
  <cols>
    <col min="1" max="1" width="5.453125" style="7" customWidth="1"/>
    <col min="2" max="3" width="24.6328125" style="8" customWidth="1"/>
    <col min="4" max="4" width="8.6328125" style="64" customWidth="1"/>
    <col min="5" max="5" width="4.6328125" style="8" customWidth="1"/>
    <col min="6" max="6" width="8.6328125" style="64" customWidth="1"/>
    <col min="7" max="7" width="4.6328125" style="8" customWidth="1"/>
    <col min="8" max="8" width="2.6328125" style="53" customWidth="1"/>
    <col min="9" max="10" width="17.1796875" style="8" hidden="1" customWidth="1"/>
    <col min="11" max="16384" width="9" style="8"/>
  </cols>
  <sheetData>
    <row r="1" spans="1:10" ht="24" thickBot="1">
      <c r="A1" s="121" t="s">
        <v>26</v>
      </c>
      <c r="B1" s="121"/>
      <c r="C1" s="121"/>
      <c r="D1" s="121"/>
      <c r="E1" s="121"/>
      <c r="F1" s="121"/>
      <c r="G1" s="121"/>
      <c r="H1" s="7"/>
    </row>
    <row r="2" spans="1:10">
      <c r="B2" s="7"/>
      <c r="C2" s="7"/>
      <c r="E2" s="7"/>
      <c r="G2" s="7"/>
      <c r="I2" s="54" t="s">
        <v>114</v>
      </c>
      <c r="J2" s="54" t="s">
        <v>89</v>
      </c>
    </row>
    <row r="3" spans="1:10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130"/>
      <c r="H3" s="7"/>
      <c r="I3" s="66" t="str">
        <f>IF(COUNTA(D6,F6)=0,"",INT(J3/60)&amp;"."&amp;IF(MOD(J3,60)&lt;10,"0"&amp;ROUND(MOD(J3,60),2),MOD(J3,60)))</f>
        <v/>
      </c>
      <c r="J3" s="62" t="str">
        <f>IF(COUNTA(D6,F6)=0,"",ROUND(AVERAGE(J6:J14),2))</f>
        <v/>
      </c>
    </row>
    <row r="4" spans="1:10" ht="24" thickBot="1"/>
    <row r="5" spans="1:10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2"/>
      <c r="G5" s="143"/>
      <c r="I5" s="9" t="s">
        <v>14</v>
      </c>
      <c r="J5" s="9" t="s">
        <v>87</v>
      </c>
    </row>
    <row r="6" spans="1:10" ht="60" customHeight="1">
      <c r="A6" s="11">
        <v>1</v>
      </c>
      <c r="B6" s="77" t="e">
        <f>VLOOKUP(VLOOKUP(A6,エントリー名簿!$F$5:$M$94,8,0),エントリー名簿!$B$5:$C$94,2,0)</f>
        <v>#N/A</v>
      </c>
      <c r="C6" s="39"/>
      <c r="D6" s="86"/>
      <c r="E6" s="40" t="s">
        <v>78</v>
      </c>
      <c r="F6" s="90"/>
      <c r="G6" s="44" t="s">
        <v>66</v>
      </c>
      <c r="I6" s="72" t="str">
        <f>IF(COUNTA(D6,F6)=0,"",D6+(F6/100))</f>
        <v/>
      </c>
      <c r="J6" s="13" t="str">
        <f>IF(COUNTA(D6,F6)=0,"",D6*60+F6)</f>
        <v/>
      </c>
    </row>
    <row r="7" spans="1:10" ht="60" customHeight="1">
      <c r="A7" s="11">
        <v>2</v>
      </c>
      <c r="B7" s="77" t="e">
        <f>VLOOKUP(VLOOKUP(A7,エントリー名簿!$F$5:$M$94,8,0),エントリー名簿!$B$5:$C$94,2,0)</f>
        <v>#N/A</v>
      </c>
      <c r="C7" s="39"/>
      <c r="D7" s="86"/>
      <c r="E7" s="40" t="s">
        <v>78</v>
      </c>
      <c r="F7" s="90"/>
      <c r="G7" s="44" t="s">
        <v>66</v>
      </c>
      <c r="I7" s="72" t="str">
        <f t="shared" ref="I7:I14" si="0">IF(COUNTA(D7,F7)=0,"",D7+(F7/100))</f>
        <v/>
      </c>
      <c r="J7" s="13" t="str">
        <f t="shared" ref="J7:J14" si="1">IF(COUNTA(D7,F7)=0,"",D7*60+F7)</f>
        <v/>
      </c>
    </row>
    <row r="8" spans="1:10" ht="60" customHeight="1">
      <c r="A8" s="11">
        <v>3</v>
      </c>
      <c r="B8" s="77" t="e">
        <f>VLOOKUP(VLOOKUP(A8,エントリー名簿!$F$5:$M$94,8,0),エントリー名簿!$B$5:$C$94,2,0)</f>
        <v>#N/A</v>
      </c>
      <c r="C8" s="13"/>
      <c r="D8" s="86"/>
      <c r="E8" s="40" t="s">
        <v>78</v>
      </c>
      <c r="F8" s="90"/>
      <c r="G8" s="44" t="s">
        <v>66</v>
      </c>
      <c r="I8" s="72" t="str">
        <f t="shared" si="0"/>
        <v/>
      </c>
      <c r="J8" s="13" t="str">
        <f t="shared" si="1"/>
        <v/>
      </c>
    </row>
    <row r="9" spans="1:10" ht="60" customHeight="1">
      <c r="A9" s="11">
        <v>4</v>
      </c>
      <c r="B9" s="77" t="e">
        <f>VLOOKUP(VLOOKUP(A9,エントリー名簿!$F$5:$M$94,8,0),エントリー名簿!$B$5:$C$94,2,0)</f>
        <v>#N/A</v>
      </c>
      <c r="C9" s="39"/>
      <c r="D9" s="86"/>
      <c r="E9" s="40" t="s">
        <v>78</v>
      </c>
      <c r="F9" s="90"/>
      <c r="G9" s="44" t="s">
        <v>66</v>
      </c>
      <c r="I9" s="72" t="str">
        <f t="shared" si="0"/>
        <v/>
      </c>
      <c r="J9" s="13" t="str">
        <f t="shared" si="1"/>
        <v/>
      </c>
    </row>
    <row r="10" spans="1:10" ht="60" customHeight="1">
      <c r="A10" s="11">
        <v>5</v>
      </c>
      <c r="B10" s="77" t="e">
        <f>VLOOKUP(VLOOKUP(A10,エントリー名簿!$F$5:$M$94,8,0),エントリー名簿!$B$5:$C$94,2,0)</f>
        <v>#N/A</v>
      </c>
      <c r="C10" s="39"/>
      <c r="D10" s="86"/>
      <c r="E10" s="40" t="s">
        <v>78</v>
      </c>
      <c r="F10" s="90"/>
      <c r="G10" s="44" t="s">
        <v>66</v>
      </c>
      <c r="I10" s="72" t="str">
        <f t="shared" si="0"/>
        <v/>
      </c>
      <c r="J10" s="13" t="str">
        <f t="shared" si="1"/>
        <v/>
      </c>
    </row>
    <row r="11" spans="1:10" ht="60" customHeight="1">
      <c r="A11" s="11">
        <v>6</v>
      </c>
      <c r="B11" s="77" t="e">
        <f>VLOOKUP(VLOOKUP(A11,エントリー名簿!$F$5:$M$94,8,0),エントリー名簿!$B$5:$C$94,2,0)</f>
        <v>#N/A</v>
      </c>
      <c r="C11" s="39"/>
      <c r="D11" s="86"/>
      <c r="E11" s="40" t="s">
        <v>78</v>
      </c>
      <c r="F11" s="90"/>
      <c r="G11" s="44" t="s">
        <v>66</v>
      </c>
      <c r="I11" s="72" t="str">
        <f t="shared" si="0"/>
        <v/>
      </c>
      <c r="J11" s="13" t="str">
        <f t="shared" si="1"/>
        <v/>
      </c>
    </row>
    <row r="12" spans="1:10" ht="60" customHeight="1">
      <c r="A12" s="11">
        <v>7</v>
      </c>
      <c r="B12" s="77" t="e">
        <f>VLOOKUP(VLOOKUP(A12,エントリー名簿!$F$5:$M$94,8,0),エントリー名簿!$B$5:$C$94,2,0)</f>
        <v>#N/A</v>
      </c>
      <c r="C12" s="13"/>
      <c r="D12" s="86"/>
      <c r="E12" s="40" t="s">
        <v>78</v>
      </c>
      <c r="F12" s="90"/>
      <c r="G12" s="44" t="s">
        <v>66</v>
      </c>
      <c r="I12" s="72" t="str">
        <f t="shared" si="0"/>
        <v/>
      </c>
      <c r="J12" s="13" t="str">
        <f t="shared" si="1"/>
        <v/>
      </c>
    </row>
    <row r="13" spans="1:10" ht="60" customHeight="1">
      <c r="A13" s="11">
        <v>8</v>
      </c>
      <c r="B13" s="77" t="e">
        <f>VLOOKUP(VLOOKUP(A13,エントリー名簿!$F$5:$M$94,8,0),エントリー名簿!$B$5:$C$94,2,0)</f>
        <v>#N/A</v>
      </c>
      <c r="C13" s="39"/>
      <c r="D13" s="86"/>
      <c r="E13" s="40" t="s">
        <v>78</v>
      </c>
      <c r="F13" s="90"/>
      <c r="G13" s="44" t="s">
        <v>66</v>
      </c>
      <c r="I13" s="72" t="str">
        <f t="shared" si="0"/>
        <v/>
      </c>
      <c r="J13" s="13" t="str">
        <f t="shared" si="1"/>
        <v/>
      </c>
    </row>
    <row r="14" spans="1:10" ht="60" customHeight="1" thickBot="1">
      <c r="A14" s="12">
        <v>9</v>
      </c>
      <c r="B14" s="78" t="e">
        <f>VLOOKUP(VLOOKUP(A14,エントリー名簿!$F$5:$M$94,8,0),エントリー名簿!$B$5:$C$94,2,0)</f>
        <v>#N/A</v>
      </c>
      <c r="C14" s="48"/>
      <c r="D14" s="87"/>
      <c r="E14" s="41" t="s">
        <v>78</v>
      </c>
      <c r="F14" s="91"/>
      <c r="G14" s="50" t="s">
        <v>66</v>
      </c>
      <c r="I14" s="72" t="str">
        <f t="shared" si="0"/>
        <v/>
      </c>
      <c r="J14" s="13" t="str">
        <f t="shared" si="1"/>
        <v/>
      </c>
    </row>
  </sheetData>
  <sheetProtection password="CCA1" sheet="1" objects="1" scenarios="1" selectLockedCells="1"/>
  <mergeCells count="3">
    <mergeCell ref="D5:G5"/>
    <mergeCell ref="A1:G1"/>
    <mergeCell ref="D3:G3"/>
  </mergeCells>
  <phoneticPr fontId="3"/>
  <conditionalFormatting sqref="D6:D14">
    <cfRule type="containsBlanks" dxfId="21" priority="2" stopIfTrue="1">
      <formula>LEN(TRIM(D6))=0</formula>
    </cfRule>
  </conditionalFormatting>
  <conditionalFormatting sqref="F6:F14">
    <cfRule type="containsBlanks" dxfId="20" priority="1" stopIfTrue="1">
      <formula>LEN(TRIM(F6))=0</formula>
    </cfRule>
  </conditionalFormatting>
  <dataValidations count="1">
    <dataValidation imeMode="off" allowBlank="1" showInputMessage="1" showErrorMessage="1" sqref="D6:D14 F6:F14" xr:uid="{00000000-0002-0000-0400-000000000000}"/>
  </dataValidations>
  <pageMargins left="0.98425196850393704" right="0.98425196850393704" top="1.1811023622047245" bottom="0.78740157480314965" header="0.78740157480314965" footer="1.1023622047244095"/>
  <pageSetup paperSize="9" scale="99" orientation="portrait" r:id="rId1"/>
  <headerFooter>
    <oddHeader>&amp;C&amp;14沖縄県高等学校野球部対抗競技大会</oddHeader>
    <oddFooter>&amp;L&amp;14①走順に名前を書いて下さい。
②当日変更しても構いませんが、選手名を書き換えて下さい。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view="pageBreakPreview" zoomScale="70" zoomScaleNormal="75" zoomScaleSheetLayoutView="70" workbookViewId="0">
      <pane ySplit="12" topLeftCell="A13" activePane="bottomLeft" state="frozen"/>
      <selection pane="bottomLeft" activeCell="D8" sqref="D8:H8"/>
    </sheetView>
  </sheetViews>
  <sheetFormatPr defaultColWidth="9" defaultRowHeight="23.5"/>
  <cols>
    <col min="1" max="1" width="4.81640625" style="7" customWidth="1"/>
    <col min="2" max="2" width="24.6328125" style="8" customWidth="1"/>
    <col min="3" max="3" width="24" style="8" customWidth="1"/>
    <col min="4" max="4" width="6.08984375" style="8" customWidth="1"/>
    <col min="5" max="5" width="5.6328125" style="8" bestFit="1" customWidth="1"/>
    <col min="6" max="6" width="6.08984375" style="8" customWidth="1"/>
    <col min="7" max="8" width="5.6328125" style="8" bestFit="1" customWidth="1"/>
    <col min="9" max="9" width="2.6328125" style="53" hidden="1" customWidth="1"/>
    <col min="10" max="11" width="17.1796875" style="8" hidden="1" customWidth="1"/>
    <col min="12" max="12" width="9" style="8" customWidth="1"/>
    <col min="13" max="16384" width="9" style="8"/>
  </cols>
  <sheetData>
    <row r="1" spans="1:11">
      <c r="A1" s="121" t="s">
        <v>27</v>
      </c>
      <c r="B1" s="121"/>
      <c r="C1" s="121"/>
      <c r="D1" s="121"/>
      <c r="E1" s="121"/>
      <c r="F1" s="121"/>
      <c r="G1" s="121"/>
      <c r="H1" s="121"/>
      <c r="I1" s="7"/>
    </row>
    <row r="2" spans="1:11">
      <c r="B2" s="7"/>
      <c r="C2" s="7"/>
      <c r="D2" s="7"/>
      <c r="E2" s="7"/>
      <c r="F2" s="7"/>
      <c r="G2" s="7"/>
      <c r="H2" s="7"/>
    </row>
    <row r="3" spans="1:1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130"/>
      <c r="H3" s="130"/>
      <c r="I3" s="7"/>
    </row>
    <row r="4" spans="1:11" ht="24" thickBot="1">
      <c r="B4" s="7"/>
      <c r="C4" s="7"/>
    </row>
    <row r="5" spans="1:11" ht="39.9" customHeight="1">
      <c r="C5" s="10" t="s">
        <v>19</v>
      </c>
      <c r="D5" s="148"/>
      <c r="E5" s="149"/>
      <c r="F5" s="149"/>
      <c r="G5" s="149"/>
      <c r="H5" s="52" t="s">
        <v>22</v>
      </c>
      <c r="I5" s="7"/>
      <c r="J5" s="54" t="s">
        <v>87</v>
      </c>
      <c r="K5" s="54" t="s">
        <v>87</v>
      </c>
    </row>
    <row r="6" spans="1:11" ht="39.9" customHeight="1" thickBot="1">
      <c r="C6" s="11" t="s">
        <v>20</v>
      </c>
      <c r="D6" s="82"/>
      <c r="E6" s="83" t="s">
        <v>78</v>
      </c>
      <c r="F6" s="98"/>
      <c r="G6" s="40" t="s">
        <v>66</v>
      </c>
      <c r="H6" s="99"/>
      <c r="J6" s="66" t="str">
        <f>IF(COUNTA(D6,F6,H6)=0,"",CONCATENATE(D6,".",F6,".",H6))</f>
        <v/>
      </c>
      <c r="K6" s="70" t="str">
        <f>IF(COUNTA(D6,F6,H6)=0,"",D6*60+F6+H6/100)</f>
        <v/>
      </c>
    </row>
    <row r="7" spans="1:11" ht="39.9" customHeight="1" thickBot="1">
      <c r="C7" s="12" t="s">
        <v>21</v>
      </c>
      <c r="D7" s="146"/>
      <c r="E7" s="147"/>
      <c r="F7" s="147"/>
      <c r="G7" s="147"/>
      <c r="H7" s="14" t="s">
        <v>23</v>
      </c>
    </row>
    <row r="8" spans="1:11" ht="39.9" customHeight="1">
      <c r="C8" s="15" t="s">
        <v>31</v>
      </c>
      <c r="D8" s="150" t="s">
        <v>193</v>
      </c>
      <c r="E8" s="151"/>
      <c r="F8" s="151"/>
      <c r="G8" s="151"/>
      <c r="H8" s="152"/>
      <c r="J8" s="54" t="s">
        <v>87</v>
      </c>
      <c r="K8" s="54" t="s">
        <v>87</v>
      </c>
    </row>
    <row r="9" spans="1:11" ht="39.9" customHeight="1" thickBot="1">
      <c r="C9" s="11" t="s">
        <v>18</v>
      </c>
      <c r="D9" s="105"/>
      <c r="E9" s="83" t="s">
        <v>78</v>
      </c>
      <c r="F9" s="98"/>
      <c r="G9" s="40" t="s">
        <v>66</v>
      </c>
      <c r="H9" s="99"/>
      <c r="J9" s="66" t="str">
        <f>IF(COUNTA(D9,F9,H9)=0,"",CONCATENATE(D9,".",F9,".",H9))</f>
        <v/>
      </c>
      <c r="K9" s="70" t="str">
        <f>IF(COUNTA(D9,F9,H9)=0,"",D9*60+F9+H9/100)</f>
        <v/>
      </c>
    </row>
    <row r="10" spans="1:11" ht="39.9" customHeight="1" thickBot="1">
      <c r="C10" s="12" t="s">
        <v>24</v>
      </c>
      <c r="D10" s="146"/>
      <c r="E10" s="147"/>
      <c r="F10" s="147"/>
      <c r="G10" s="147"/>
      <c r="H10" s="14" t="s">
        <v>23</v>
      </c>
    </row>
    <row r="11" spans="1:11" ht="30" customHeight="1" thickBot="1"/>
    <row r="12" spans="1:11" s="7" customFormat="1" ht="30" customHeight="1">
      <c r="A12" s="10" t="s">
        <v>16</v>
      </c>
      <c r="B12" s="76" t="s">
        <v>17</v>
      </c>
      <c r="C12" s="47" t="s">
        <v>79</v>
      </c>
      <c r="D12" s="144" t="s">
        <v>80</v>
      </c>
      <c r="E12" s="144"/>
      <c r="F12" s="144"/>
      <c r="G12" s="144"/>
      <c r="H12" s="145"/>
      <c r="I12" s="53"/>
    </row>
    <row r="13" spans="1:11" ht="37.5" customHeight="1">
      <c r="A13" s="11">
        <v>1</v>
      </c>
      <c r="B13" s="77" t="e">
        <f>VLOOKUP(VLOOKUP(A13,エントリー名簿!$G$5:$M$94,7,0),エントリー名簿!$B$5:$C$94,2,0)</f>
        <v>#N/A</v>
      </c>
      <c r="C13" s="13"/>
      <c r="D13" s="153"/>
      <c r="E13" s="154"/>
      <c r="F13" s="154"/>
      <c r="G13" s="154"/>
      <c r="H13" s="155"/>
    </row>
    <row r="14" spans="1:11" ht="37.5" customHeight="1">
      <c r="A14" s="11">
        <v>2</v>
      </c>
      <c r="B14" s="77" t="e">
        <f>VLOOKUP(VLOOKUP(A14,エントリー名簿!$G$5:$M$94,7,0),エントリー名簿!$B$5:$C$94,2,0)</f>
        <v>#N/A</v>
      </c>
      <c r="C14" s="13"/>
      <c r="D14" s="153"/>
      <c r="E14" s="154"/>
      <c r="F14" s="154"/>
      <c r="G14" s="154"/>
      <c r="H14" s="155"/>
    </row>
    <row r="15" spans="1:11" ht="37.5" customHeight="1">
      <c r="A15" s="11">
        <v>3</v>
      </c>
      <c r="B15" s="77" t="e">
        <f>VLOOKUP(VLOOKUP(A15,エントリー名簿!$G$5:$M$94,7,0),エントリー名簿!$B$5:$C$94,2,0)</f>
        <v>#N/A</v>
      </c>
      <c r="C15" s="13"/>
      <c r="D15" s="153"/>
      <c r="E15" s="154"/>
      <c r="F15" s="154"/>
      <c r="G15" s="154"/>
      <c r="H15" s="155"/>
    </row>
    <row r="16" spans="1:11" ht="37.5" customHeight="1">
      <c r="A16" s="11">
        <v>4</v>
      </c>
      <c r="B16" s="77" t="e">
        <f>VLOOKUP(VLOOKUP(A16,エントリー名簿!$G$5:$M$94,7,0),エントリー名簿!$B$5:$C$94,2,0)</f>
        <v>#N/A</v>
      </c>
      <c r="C16" s="13"/>
      <c r="D16" s="153"/>
      <c r="E16" s="154"/>
      <c r="F16" s="154"/>
      <c r="G16" s="154"/>
      <c r="H16" s="155"/>
    </row>
    <row r="17" spans="1:8" ht="37.5" customHeight="1">
      <c r="A17" s="11">
        <v>5</v>
      </c>
      <c r="B17" s="77" t="e">
        <f>VLOOKUP(VLOOKUP(A17,エントリー名簿!$G$5:$M$94,7,0),エントリー名簿!$B$5:$C$94,2,0)</f>
        <v>#N/A</v>
      </c>
      <c r="C17" s="13"/>
      <c r="D17" s="153"/>
      <c r="E17" s="154"/>
      <c r="F17" s="154"/>
      <c r="G17" s="154"/>
      <c r="H17" s="155"/>
    </row>
    <row r="18" spans="1:8" ht="37.5" customHeight="1">
      <c r="A18" s="11">
        <v>6</v>
      </c>
      <c r="B18" s="77" t="e">
        <f>VLOOKUP(VLOOKUP(A18,エントリー名簿!$G$5:$M$94,7,0),エントリー名簿!$B$5:$C$94,2,0)</f>
        <v>#N/A</v>
      </c>
      <c r="C18" s="13"/>
      <c r="D18" s="153"/>
      <c r="E18" s="154"/>
      <c r="F18" s="154"/>
      <c r="G18" s="154"/>
      <c r="H18" s="155"/>
    </row>
    <row r="19" spans="1:8" ht="37.5" customHeight="1">
      <c r="A19" s="11">
        <v>7</v>
      </c>
      <c r="B19" s="77" t="e">
        <f>VLOOKUP(VLOOKUP(A19,エントリー名簿!$G$5:$M$94,7,0),エントリー名簿!$B$5:$C$94,2,0)</f>
        <v>#N/A</v>
      </c>
      <c r="C19" s="13"/>
      <c r="D19" s="153"/>
      <c r="E19" s="154"/>
      <c r="F19" s="154"/>
      <c r="G19" s="154"/>
      <c r="H19" s="155"/>
    </row>
    <row r="20" spans="1:8" ht="37.5" customHeight="1">
      <c r="A20" s="11">
        <v>8</v>
      </c>
      <c r="B20" s="77" t="e">
        <f>VLOOKUP(VLOOKUP(A20,エントリー名簿!$G$5:$M$94,7,0),エントリー名簿!$B$5:$C$94,2,0)</f>
        <v>#N/A</v>
      </c>
      <c r="C20" s="13"/>
      <c r="D20" s="153"/>
      <c r="E20" s="154"/>
      <c r="F20" s="154"/>
      <c r="G20" s="154"/>
      <c r="H20" s="155"/>
    </row>
    <row r="21" spans="1:8" ht="37.5" customHeight="1" thickBot="1">
      <c r="A21" s="12">
        <v>9</v>
      </c>
      <c r="B21" s="78" t="e">
        <f>VLOOKUP(VLOOKUP(A21,エントリー名簿!$G$5:$M$94,7,0),エントリー名簿!$B$5:$C$94,2,0)</f>
        <v>#N/A</v>
      </c>
      <c r="C21" s="49"/>
      <c r="D21" s="156"/>
      <c r="E21" s="157"/>
      <c r="F21" s="157"/>
      <c r="G21" s="157"/>
      <c r="H21" s="158"/>
    </row>
  </sheetData>
  <sheetProtection algorithmName="SHA-512" hashValue="xurUTyweLp3HCGR9Xp3Ij/st7giTfZCKe/CF8Ynipnx814oCEJnOy2ZRhTm6PGj2ZWFDsnDtwHMm6lsFRYwB8w==" saltValue="C79xxmRE0fHrSJOCvaHTaQ==" spinCount="100000" sheet="1" objects="1" scenarios="1" selectLockedCells="1"/>
  <mergeCells count="16">
    <mergeCell ref="D19:H19"/>
    <mergeCell ref="D20:H20"/>
    <mergeCell ref="D21:H21"/>
    <mergeCell ref="D13:H13"/>
    <mergeCell ref="D14:H14"/>
    <mergeCell ref="D15:H15"/>
    <mergeCell ref="D16:H16"/>
    <mergeCell ref="D17:H17"/>
    <mergeCell ref="D18:H18"/>
    <mergeCell ref="D12:H12"/>
    <mergeCell ref="D3:H3"/>
    <mergeCell ref="A1:H1"/>
    <mergeCell ref="D10:G10"/>
    <mergeCell ref="D7:G7"/>
    <mergeCell ref="D5:G5"/>
    <mergeCell ref="D8:H8"/>
  </mergeCells>
  <phoneticPr fontId="3"/>
  <conditionalFormatting sqref="D5:D7">
    <cfRule type="containsBlanks" dxfId="19" priority="13" stopIfTrue="1">
      <formula>LEN(TRIM(D5))=0</formula>
    </cfRule>
  </conditionalFormatting>
  <conditionalFormatting sqref="D9:D10">
    <cfRule type="expression" dxfId="18" priority="1" stopIfTrue="1">
      <formula>$D$8="×"</formula>
    </cfRule>
    <cfRule type="containsBlanks" dxfId="17" priority="2" stopIfTrue="1">
      <formula>LEN(TRIM(D9))=0</formula>
    </cfRule>
  </conditionalFormatting>
  <conditionalFormatting sqref="D8:H8">
    <cfRule type="containsBlanks" dxfId="16" priority="17" stopIfTrue="1">
      <formula>LEN(TRIM(D8))=0</formula>
    </cfRule>
  </conditionalFormatting>
  <conditionalFormatting sqref="F6">
    <cfRule type="containsBlanks" dxfId="15" priority="12" stopIfTrue="1">
      <formula>LEN(TRIM(F6))=0</formula>
    </cfRule>
  </conditionalFormatting>
  <conditionalFormatting sqref="F9">
    <cfRule type="expression" dxfId="14" priority="5" stopIfTrue="1">
      <formula>$D$8="×"</formula>
    </cfRule>
    <cfRule type="containsBlanks" dxfId="13" priority="6" stopIfTrue="1">
      <formula>LEN(TRIM(F9))=0</formula>
    </cfRule>
  </conditionalFormatting>
  <conditionalFormatting sqref="H6">
    <cfRule type="containsBlanks" dxfId="12" priority="11" stopIfTrue="1">
      <formula>LEN(TRIM(H6))=0</formula>
    </cfRule>
  </conditionalFormatting>
  <conditionalFormatting sqref="H9">
    <cfRule type="expression" dxfId="11" priority="3" stopIfTrue="1">
      <formula>$D$8="×"</formula>
    </cfRule>
    <cfRule type="containsBlanks" dxfId="10" priority="4" stopIfTrue="1">
      <formula>LEN(TRIM(H9))=0</formula>
    </cfRule>
  </conditionalFormatting>
  <dataValidations count="1">
    <dataValidation type="list" allowBlank="1" showInputMessage="1" showErrorMessage="1" sqref="D8:H8" xr:uid="{00000000-0002-0000-0500-000000000000}">
      <formula1>"○,×"</formula1>
    </dataValidation>
  </dataValidations>
  <pageMargins left="0.98425196850393704" right="0.98425196850393704" top="1.1811023622047245" bottom="0.78740157480314965" header="0.78740157480314965" footer="1.1023622047244095"/>
  <pageSetup paperSize="9" scale="88" orientation="portrait" r:id="rId1"/>
  <headerFooter>
    <oddHeader>&amp;C&amp;14沖縄県高等学校野球部対抗競技大会</oddHeader>
    <oddFooter>&amp;L&amp;14①走順に名前を書いて下さい。
②当日変更しても構いませんが、選手名を書き換えて下さい。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view="pageBreakPreview" zoomScale="70" zoomScaleNormal="75" zoomScaleSheetLayoutView="70" workbookViewId="0">
      <pane xSplit="7" ySplit="5" topLeftCell="H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ColWidth="9" defaultRowHeight="23.5"/>
  <cols>
    <col min="1" max="1" width="5.453125" style="7" customWidth="1"/>
    <col min="2" max="3" width="24.6328125" style="8" customWidth="1"/>
    <col min="4" max="4" width="8.6328125" style="64" customWidth="1"/>
    <col min="5" max="5" width="4.6328125" style="43" customWidth="1"/>
    <col min="6" max="6" width="8.6328125" style="64" customWidth="1"/>
    <col min="7" max="7" width="4.6328125" style="43" customWidth="1"/>
    <col min="8" max="8" width="2.6328125" style="53" customWidth="1"/>
    <col min="9" max="9" width="17.1796875" style="8" hidden="1" customWidth="1"/>
    <col min="10" max="16384" width="9" style="8"/>
  </cols>
  <sheetData>
    <row r="1" spans="1:9" ht="24" thickBot="1">
      <c r="A1" s="121" t="s">
        <v>28</v>
      </c>
      <c r="B1" s="121"/>
      <c r="C1" s="121"/>
      <c r="D1" s="121"/>
      <c r="E1" s="121"/>
      <c r="F1" s="121"/>
      <c r="G1" s="121"/>
      <c r="H1" s="7"/>
    </row>
    <row r="2" spans="1:9">
      <c r="B2" s="7"/>
      <c r="C2" s="7"/>
      <c r="E2" s="7"/>
      <c r="G2" s="7"/>
      <c r="I2" s="54" t="s">
        <v>90</v>
      </c>
    </row>
    <row r="3" spans="1:9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130"/>
      <c r="H3" s="7"/>
      <c r="I3" s="55" t="str">
        <f>IF(COUNTA(D6,F6)=0,"",ROUND(AVERAGE(I6:I14),2))</f>
        <v/>
      </c>
    </row>
    <row r="4" spans="1:9" ht="24" thickBot="1"/>
    <row r="5" spans="1:9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2"/>
      <c r="G5" s="143"/>
      <c r="I5" s="9" t="s">
        <v>88</v>
      </c>
    </row>
    <row r="6" spans="1:9" ht="60" customHeight="1">
      <c r="A6" s="11">
        <v>1</v>
      </c>
      <c r="B6" s="77" t="e">
        <f>VLOOKUP(VLOOKUP(A6,エントリー名簿!$H$5:$M$94,6,0),エントリー名簿!$B$5:$C$94,2,0)</f>
        <v>#N/A</v>
      </c>
      <c r="C6" s="39"/>
      <c r="D6" s="86"/>
      <c r="E6" s="58" t="s">
        <v>81</v>
      </c>
      <c r="F6" s="90"/>
      <c r="G6" s="60" t="s">
        <v>82</v>
      </c>
      <c r="I6" s="69" t="str">
        <f>IF(COUNTA(D6,F6)=0,"",D6+F6/100)</f>
        <v/>
      </c>
    </row>
    <row r="7" spans="1:9" ht="60" customHeight="1">
      <c r="A7" s="11">
        <v>2</v>
      </c>
      <c r="B7" s="77" t="e">
        <f>VLOOKUP(VLOOKUP(A7,エントリー名簿!$H$5:$M$94,6,0),エントリー名簿!$B$5:$C$94,2,0)</f>
        <v>#N/A</v>
      </c>
      <c r="C7" s="39"/>
      <c r="D7" s="86"/>
      <c r="E7" s="58" t="s">
        <v>81</v>
      </c>
      <c r="F7" s="90"/>
      <c r="G7" s="60" t="s">
        <v>82</v>
      </c>
      <c r="I7" s="69" t="str">
        <f t="shared" ref="I7:I14" si="0">IF(COUNTA(D7,F7)=0,"",D7+F7/100)</f>
        <v/>
      </c>
    </row>
    <row r="8" spans="1:9" ht="60" customHeight="1">
      <c r="A8" s="11">
        <v>3</v>
      </c>
      <c r="B8" s="77" t="e">
        <f>VLOOKUP(VLOOKUP(A8,エントリー名簿!$H$5:$M$94,6,0),エントリー名簿!$B$5:$C$94,2,0)</f>
        <v>#N/A</v>
      </c>
      <c r="C8" s="39"/>
      <c r="D8" s="86"/>
      <c r="E8" s="58" t="s">
        <v>81</v>
      </c>
      <c r="F8" s="90"/>
      <c r="G8" s="60" t="s">
        <v>82</v>
      </c>
      <c r="I8" s="69" t="str">
        <f t="shared" si="0"/>
        <v/>
      </c>
    </row>
    <row r="9" spans="1:9" ht="60" customHeight="1">
      <c r="A9" s="11">
        <v>4</v>
      </c>
      <c r="B9" s="77" t="e">
        <f>VLOOKUP(VLOOKUP(A9,エントリー名簿!$H$5:$M$94,6,0),エントリー名簿!$B$5:$C$94,2,0)</f>
        <v>#N/A</v>
      </c>
      <c r="C9" s="39"/>
      <c r="D9" s="86"/>
      <c r="E9" s="58" t="s">
        <v>81</v>
      </c>
      <c r="F9" s="90"/>
      <c r="G9" s="60" t="s">
        <v>82</v>
      </c>
      <c r="I9" s="69" t="str">
        <f t="shared" si="0"/>
        <v/>
      </c>
    </row>
    <row r="10" spans="1:9" ht="60" customHeight="1">
      <c r="A10" s="11">
        <v>5</v>
      </c>
      <c r="B10" s="77" t="e">
        <f>VLOOKUP(VLOOKUP(A10,エントリー名簿!$H$5:$M$94,6,0),エントリー名簿!$B$5:$C$94,2,0)</f>
        <v>#N/A</v>
      </c>
      <c r="C10" s="39"/>
      <c r="D10" s="86"/>
      <c r="E10" s="58" t="s">
        <v>81</v>
      </c>
      <c r="F10" s="90"/>
      <c r="G10" s="60" t="s">
        <v>82</v>
      </c>
      <c r="I10" s="69" t="str">
        <f t="shared" si="0"/>
        <v/>
      </c>
    </row>
    <row r="11" spans="1:9" ht="60" customHeight="1">
      <c r="A11" s="11">
        <v>6</v>
      </c>
      <c r="B11" s="77" t="e">
        <f>VLOOKUP(VLOOKUP(A11,エントリー名簿!$H$5:$M$94,6,0),エントリー名簿!$B$5:$C$94,2,0)</f>
        <v>#N/A</v>
      </c>
      <c r="C11" s="39"/>
      <c r="D11" s="86"/>
      <c r="E11" s="58" t="s">
        <v>81</v>
      </c>
      <c r="F11" s="90"/>
      <c r="G11" s="60" t="s">
        <v>82</v>
      </c>
      <c r="I11" s="69" t="str">
        <f t="shared" si="0"/>
        <v/>
      </c>
    </row>
    <row r="12" spans="1:9" ht="60" customHeight="1">
      <c r="A12" s="11">
        <v>7</v>
      </c>
      <c r="B12" s="77" t="e">
        <f>VLOOKUP(VLOOKUP(A12,エントリー名簿!$H$5:$M$94,6,0),エントリー名簿!$B$5:$C$94,2,0)</f>
        <v>#N/A</v>
      </c>
      <c r="C12" s="39"/>
      <c r="D12" s="86"/>
      <c r="E12" s="58" t="s">
        <v>81</v>
      </c>
      <c r="F12" s="90"/>
      <c r="G12" s="60" t="s">
        <v>82</v>
      </c>
      <c r="I12" s="69" t="str">
        <f t="shared" si="0"/>
        <v/>
      </c>
    </row>
    <row r="13" spans="1:9" ht="60" customHeight="1">
      <c r="A13" s="11">
        <v>8</v>
      </c>
      <c r="B13" s="77" t="e">
        <f>VLOOKUP(VLOOKUP(A13,エントリー名簿!$H$5:$M$94,6,0),エントリー名簿!$B$5:$C$94,2,0)</f>
        <v>#N/A</v>
      </c>
      <c r="C13" s="39"/>
      <c r="D13" s="86"/>
      <c r="E13" s="58" t="s">
        <v>81</v>
      </c>
      <c r="F13" s="90"/>
      <c r="G13" s="60" t="s">
        <v>82</v>
      </c>
      <c r="I13" s="69" t="str">
        <f t="shared" si="0"/>
        <v/>
      </c>
    </row>
    <row r="14" spans="1:9" ht="60" customHeight="1" thickBot="1">
      <c r="A14" s="12">
        <v>9</v>
      </c>
      <c r="B14" s="78" t="e">
        <f>VLOOKUP(VLOOKUP(A14,エントリー名簿!$H$5:$M$94,6,0),エントリー名簿!$B$5:$C$94,2,0)</f>
        <v>#N/A</v>
      </c>
      <c r="C14" s="48"/>
      <c r="D14" s="87"/>
      <c r="E14" s="59" t="s">
        <v>81</v>
      </c>
      <c r="F14" s="91"/>
      <c r="G14" s="61" t="s">
        <v>82</v>
      </c>
      <c r="I14" s="69" t="str">
        <f t="shared" si="0"/>
        <v/>
      </c>
    </row>
  </sheetData>
  <sheetProtection password="CCA1" sheet="1" objects="1" scenarios="1" selectLockedCells="1"/>
  <mergeCells count="3">
    <mergeCell ref="A1:G1"/>
    <mergeCell ref="D3:G3"/>
    <mergeCell ref="D5:G5"/>
  </mergeCells>
  <phoneticPr fontId="3"/>
  <conditionalFormatting sqref="D6:D14">
    <cfRule type="containsBlanks" dxfId="9" priority="2" stopIfTrue="1">
      <formula>LEN(TRIM(D6))=0</formula>
    </cfRule>
  </conditionalFormatting>
  <conditionalFormatting sqref="F6:F14">
    <cfRule type="containsBlanks" dxfId="8" priority="1" stopIfTrue="1">
      <formula>LEN(TRIM(F6))=0</formula>
    </cfRule>
  </conditionalFormatting>
  <dataValidations count="1">
    <dataValidation imeMode="off" allowBlank="1" showInputMessage="1" showErrorMessage="1" sqref="D6:D14 F6:F14" xr:uid="{00000000-0002-0000-0600-000000000000}"/>
  </dataValidations>
  <pageMargins left="0.98425196850393704" right="0.98425196850393704" top="1.1811023622047245" bottom="0.78740157480314965" header="0.78740157480314965" footer="1.1023622047244095"/>
  <pageSetup paperSize="9" scale="99" orientation="portrait" r:id="rId1"/>
  <headerFooter>
    <oddHeader>&amp;C&amp;14沖縄県高等学校野球部対抗競技大会</oddHeader>
    <oddFooter>&amp;L&amp;14①跳躍順に名前を書いて下さい。
②当日変更しても構いませんが、選手名を書き換えて下さい。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view="pageBreakPreview" zoomScale="70" zoomScaleNormal="75" zoomScaleSheetLayoutView="70" workbookViewId="0">
      <selection activeCell="D6" sqref="D6"/>
    </sheetView>
  </sheetViews>
  <sheetFormatPr defaultColWidth="9" defaultRowHeight="23.5"/>
  <cols>
    <col min="1" max="1" width="5.36328125" style="7" customWidth="1"/>
    <col min="2" max="3" width="24.6328125" style="8" customWidth="1"/>
    <col min="4" max="4" width="8.6328125" style="64" customWidth="1"/>
    <col min="5" max="5" width="4.6328125" style="43" customWidth="1"/>
    <col min="6" max="6" width="8.6328125" style="64" customWidth="1"/>
    <col min="7" max="7" width="4.6328125" style="43" customWidth="1"/>
    <col min="8" max="8" width="2.6328125" style="53" customWidth="1"/>
    <col min="9" max="9" width="16.1796875" style="8" hidden="1" customWidth="1"/>
    <col min="10" max="16384" width="9" style="8"/>
  </cols>
  <sheetData>
    <row r="1" spans="1:9" ht="24" thickBot="1">
      <c r="A1" s="121" t="s">
        <v>29</v>
      </c>
      <c r="B1" s="121"/>
      <c r="C1" s="121"/>
      <c r="D1" s="121"/>
      <c r="E1" s="121"/>
      <c r="F1" s="121"/>
      <c r="G1" s="121"/>
      <c r="H1" s="7"/>
    </row>
    <row r="2" spans="1:9">
      <c r="B2" s="7"/>
      <c r="C2" s="7"/>
      <c r="E2" s="7"/>
      <c r="G2" s="7"/>
      <c r="I2" s="54" t="s">
        <v>90</v>
      </c>
    </row>
    <row r="3" spans="1:9" ht="24" thickBot="1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130"/>
      <c r="H3" s="7"/>
      <c r="I3" s="55" t="str">
        <f>IF(COUNTA(D6,F6)=0,"",ROUND(AVERAGE(I6:I14),2))</f>
        <v/>
      </c>
    </row>
    <row r="4" spans="1:9" ht="24" thickBot="1"/>
    <row r="5" spans="1:9" s="7" customFormat="1">
      <c r="A5" s="10" t="s">
        <v>16</v>
      </c>
      <c r="B5" s="47" t="s">
        <v>17</v>
      </c>
      <c r="C5" s="47" t="s">
        <v>32</v>
      </c>
      <c r="D5" s="141" t="s">
        <v>14</v>
      </c>
      <c r="E5" s="142"/>
      <c r="F5" s="142"/>
      <c r="G5" s="143"/>
      <c r="I5" s="9" t="s">
        <v>88</v>
      </c>
    </row>
    <row r="6" spans="1:9" ht="60" customHeight="1">
      <c r="A6" s="11">
        <v>1</v>
      </c>
      <c r="B6" s="77" t="e">
        <f>VLOOKUP(VLOOKUP(A6,エントリー名簿!$I$5:$M$94,5,0),エントリー名簿!$B$5:$C$94,2,0)</f>
        <v>#N/A</v>
      </c>
      <c r="C6" s="39"/>
      <c r="D6" s="86"/>
      <c r="E6" s="58" t="s">
        <v>81</v>
      </c>
      <c r="F6" s="90"/>
      <c r="G6" s="60" t="s">
        <v>82</v>
      </c>
      <c r="I6" s="69" t="str">
        <f>IF(COUNTA(D6,F6)=0,"",D6+F6/100)</f>
        <v/>
      </c>
    </row>
    <row r="7" spans="1:9" ht="60" customHeight="1">
      <c r="A7" s="11">
        <v>2</v>
      </c>
      <c r="B7" s="77" t="e">
        <f>VLOOKUP(VLOOKUP(A7,エントリー名簿!$I$5:$M$94,5,0),エントリー名簿!$B$5:$C$94,2,0)</f>
        <v>#N/A</v>
      </c>
      <c r="C7" s="39"/>
      <c r="D7" s="86"/>
      <c r="E7" s="58" t="s">
        <v>81</v>
      </c>
      <c r="F7" s="90"/>
      <c r="G7" s="60" t="s">
        <v>82</v>
      </c>
      <c r="I7" s="69" t="str">
        <f t="shared" ref="I7:I14" si="0">IF(COUNTA(D7,F7)=0,"",D7+F7/100)</f>
        <v/>
      </c>
    </row>
    <row r="8" spans="1:9" ht="60" customHeight="1">
      <c r="A8" s="11">
        <v>3</v>
      </c>
      <c r="B8" s="77" t="e">
        <f>VLOOKUP(VLOOKUP(A8,エントリー名簿!$I$5:$M$94,5,0),エントリー名簿!$B$5:$C$94,2,0)</f>
        <v>#N/A</v>
      </c>
      <c r="C8" s="39"/>
      <c r="D8" s="86"/>
      <c r="E8" s="58" t="s">
        <v>81</v>
      </c>
      <c r="F8" s="90"/>
      <c r="G8" s="60" t="s">
        <v>82</v>
      </c>
      <c r="I8" s="69" t="str">
        <f t="shared" si="0"/>
        <v/>
      </c>
    </row>
    <row r="9" spans="1:9" ht="60" customHeight="1">
      <c r="A9" s="11">
        <v>4</v>
      </c>
      <c r="B9" s="77" t="e">
        <f>VLOOKUP(VLOOKUP(A9,エントリー名簿!$I$5:$M$94,5,0),エントリー名簿!$B$5:$C$94,2,0)</f>
        <v>#N/A</v>
      </c>
      <c r="C9" s="39"/>
      <c r="D9" s="86"/>
      <c r="E9" s="58" t="s">
        <v>81</v>
      </c>
      <c r="F9" s="90"/>
      <c r="G9" s="60" t="s">
        <v>82</v>
      </c>
      <c r="I9" s="69" t="str">
        <f t="shared" si="0"/>
        <v/>
      </c>
    </row>
    <row r="10" spans="1:9" ht="60" customHeight="1">
      <c r="A10" s="11">
        <v>5</v>
      </c>
      <c r="B10" s="77" t="e">
        <f>VLOOKUP(VLOOKUP(A10,エントリー名簿!$I$5:$M$94,5,0),エントリー名簿!$B$5:$C$94,2,0)</f>
        <v>#N/A</v>
      </c>
      <c r="C10" s="39"/>
      <c r="D10" s="86"/>
      <c r="E10" s="58" t="s">
        <v>81</v>
      </c>
      <c r="F10" s="90"/>
      <c r="G10" s="60" t="s">
        <v>82</v>
      </c>
      <c r="I10" s="69" t="str">
        <f t="shared" si="0"/>
        <v/>
      </c>
    </row>
    <row r="11" spans="1:9" ht="60" customHeight="1">
      <c r="A11" s="11">
        <v>6</v>
      </c>
      <c r="B11" s="77" t="e">
        <f>VLOOKUP(VLOOKUP(A11,エントリー名簿!$I$5:$M$94,5,0),エントリー名簿!$B$5:$C$94,2,0)</f>
        <v>#N/A</v>
      </c>
      <c r="C11" s="39"/>
      <c r="D11" s="86"/>
      <c r="E11" s="58" t="s">
        <v>81</v>
      </c>
      <c r="F11" s="90"/>
      <c r="G11" s="60" t="s">
        <v>82</v>
      </c>
      <c r="I11" s="69" t="str">
        <f t="shared" si="0"/>
        <v/>
      </c>
    </row>
    <row r="12" spans="1:9" ht="60" customHeight="1">
      <c r="A12" s="11">
        <v>7</v>
      </c>
      <c r="B12" s="77" t="e">
        <f>VLOOKUP(VLOOKUP(A12,エントリー名簿!$I$5:$M$94,5,0),エントリー名簿!$B$5:$C$94,2,0)</f>
        <v>#N/A</v>
      </c>
      <c r="C12" s="39"/>
      <c r="D12" s="86"/>
      <c r="E12" s="58" t="s">
        <v>81</v>
      </c>
      <c r="F12" s="90"/>
      <c r="G12" s="60" t="s">
        <v>82</v>
      </c>
      <c r="I12" s="69" t="str">
        <f t="shared" si="0"/>
        <v/>
      </c>
    </row>
    <row r="13" spans="1:9" ht="60" customHeight="1">
      <c r="A13" s="11">
        <v>8</v>
      </c>
      <c r="B13" s="77" t="e">
        <f>VLOOKUP(VLOOKUP(A13,エントリー名簿!$I$5:$M$94,5,0),エントリー名簿!$B$5:$C$94,2,0)</f>
        <v>#N/A</v>
      </c>
      <c r="C13" s="39"/>
      <c r="D13" s="86"/>
      <c r="E13" s="58" t="s">
        <v>81</v>
      </c>
      <c r="F13" s="90"/>
      <c r="G13" s="60" t="s">
        <v>82</v>
      </c>
      <c r="I13" s="69" t="str">
        <f t="shared" si="0"/>
        <v/>
      </c>
    </row>
    <row r="14" spans="1:9" ht="60" customHeight="1" thickBot="1">
      <c r="A14" s="12">
        <v>9</v>
      </c>
      <c r="B14" s="78" t="e">
        <f>VLOOKUP(VLOOKUP(A14,エントリー名簿!$I$5:$M$94,5,0),エントリー名簿!$B$5:$C$94,2,0)</f>
        <v>#N/A</v>
      </c>
      <c r="C14" s="48"/>
      <c r="D14" s="87"/>
      <c r="E14" s="59" t="s">
        <v>81</v>
      </c>
      <c r="F14" s="91"/>
      <c r="G14" s="61" t="s">
        <v>82</v>
      </c>
      <c r="I14" s="69" t="str">
        <f t="shared" si="0"/>
        <v/>
      </c>
    </row>
  </sheetData>
  <sheetProtection password="CCA1" sheet="1" objects="1" scenarios="1" selectLockedCells="1"/>
  <mergeCells count="3">
    <mergeCell ref="A1:G1"/>
    <mergeCell ref="D3:G3"/>
    <mergeCell ref="D5:G5"/>
  </mergeCells>
  <phoneticPr fontId="3"/>
  <conditionalFormatting sqref="D6:D14">
    <cfRule type="containsBlanks" dxfId="7" priority="2" stopIfTrue="1">
      <formula>LEN(TRIM(D6))=0</formula>
    </cfRule>
  </conditionalFormatting>
  <conditionalFormatting sqref="F6:F14">
    <cfRule type="containsBlanks" dxfId="6" priority="1" stopIfTrue="1">
      <formula>LEN(TRIM(F6))=0</formula>
    </cfRule>
  </conditionalFormatting>
  <dataValidations count="1">
    <dataValidation imeMode="off" allowBlank="1" showInputMessage="1" showErrorMessage="1" sqref="D6:D14 F6:F14" xr:uid="{00000000-0002-0000-0700-000000000000}"/>
  </dataValidations>
  <pageMargins left="0.98425196850393704" right="0.98425196850393704" top="1.1811023622047245" bottom="0.78740157480314965" header="0.78740157480314965" footer="1.1023622047244095"/>
  <pageSetup paperSize="9" scale="99" orientation="portrait" r:id="rId1"/>
  <headerFooter>
    <oddHeader>&amp;C&amp;14沖縄県高等学校野球部対抗競技大会</oddHeader>
    <oddFooter>&amp;L&amp;14①遠投順に名前を書いて下さい。
②当日変更しても構いませんが、選手名を書き換えて下さい。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view="pageBreakPreview" zoomScale="60" zoomScaleNormal="75" workbookViewId="0">
      <pane ySplit="10" topLeftCell="A11" activePane="bottomLeft" state="frozen"/>
      <selection pane="bottomLeft" activeCell="D6" sqref="D6"/>
    </sheetView>
  </sheetViews>
  <sheetFormatPr defaultColWidth="9" defaultRowHeight="23.5"/>
  <cols>
    <col min="1" max="1" width="5.453125" style="7" customWidth="1"/>
    <col min="2" max="3" width="24.6328125" style="8" customWidth="1"/>
    <col min="4" max="4" width="9.08984375" style="8" customWidth="1"/>
    <col min="5" max="5" width="5.6328125" style="8" bestFit="1" customWidth="1"/>
    <col min="6" max="6" width="8.90625" style="8" customWidth="1"/>
    <col min="7" max="7" width="2.6328125" style="53" customWidth="1"/>
    <col min="8" max="8" width="16.6328125" style="8" hidden="1" customWidth="1"/>
    <col min="9" max="16384" width="9" style="8"/>
  </cols>
  <sheetData>
    <row r="1" spans="1:8">
      <c r="A1" s="121" t="s">
        <v>30</v>
      </c>
      <c r="B1" s="121"/>
      <c r="C1" s="121"/>
      <c r="D1" s="121"/>
      <c r="E1" s="121"/>
      <c r="F1" s="121"/>
      <c r="G1" s="7"/>
    </row>
    <row r="2" spans="1:8">
      <c r="B2" s="7"/>
      <c r="C2" s="7"/>
      <c r="D2" s="7"/>
      <c r="E2" s="7"/>
      <c r="F2" s="7"/>
    </row>
    <row r="3" spans="1:8">
      <c r="B3" s="7"/>
      <c r="C3" s="84" t="str">
        <f>IF(エントリー名簿!I3="","",エントリー名簿!G3)</f>
        <v/>
      </c>
      <c r="D3" s="130" t="str">
        <f>IF(エントリー名簿!I3="","",エントリー名簿!I3)</f>
        <v/>
      </c>
      <c r="E3" s="130"/>
      <c r="F3" s="130"/>
      <c r="G3" s="7"/>
    </row>
    <row r="4" spans="1:8" ht="24" thickBot="1">
      <c r="B4" s="7"/>
      <c r="D4" s="7"/>
      <c r="E4" s="7"/>
      <c r="F4" s="7"/>
    </row>
    <row r="5" spans="1:8" ht="24" thickBot="1">
      <c r="B5" s="7"/>
      <c r="C5" s="46" t="s">
        <v>83</v>
      </c>
      <c r="D5" s="159" t="s">
        <v>84</v>
      </c>
      <c r="E5" s="160"/>
      <c r="F5" s="161"/>
      <c r="G5" s="7"/>
      <c r="H5" s="54" t="s">
        <v>87</v>
      </c>
    </row>
    <row r="6" spans="1:8" ht="50.15" customHeight="1">
      <c r="C6" s="10" t="s">
        <v>33</v>
      </c>
      <c r="D6" s="86"/>
      <c r="E6" s="42" t="s">
        <v>66</v>
      </c>
      <c r="F6" s="88"/>
      <c r="H6" s="71" t="str">
        <f>IF(COUNTA(D6,F6)=0,"",D6+F6/100)</f>
        <v/>
      </c>
    </row>
    <row r="7" spans="1:8" ht="50.15" customHeight="1">
      <c r="C7" s="11" t="s">
        <v>34</v>
      </c>
      <c r="D7" s="86"/>
      <c r="E7" s="40" t="s">
        <v>66</v>
      </c>
      <c r="F7" s="88"/>
      <c r="H7" s="71" t="str">
        <f>IF(COUNTA(D7,F7)=0,"",D7+F7/100)</f>
        <v/>
      </c>
    </row>
    <row r="8" spans="1:8" ht="50.15" customHeight="1" thickBot="1">
      <c r="C8" s="12" t="s">
        <v>35</v>
      </c>
      <c r="D8" s="87"/>
      <c r="E8" s="41" t="s">
        <v>66</v>
      </c>
      <c r="F8" s="89"/>
      <c r="H8" s="71" t="str">
        <f>IF(COUNTA(D8,F8)=0,"",D8+F8/100)</f>
        <v/>
      </c>
    </row>
    <row r="9" spans="1:8" ht="24" thickBot="1">
      <c r="B9" s="7"/>
      <c r="C9" s="25"/>
      <c r="D9" s="45"/>
      <c r="E9" s="45"/>
      <c r="F9" s="51"/>
    </row>
    <row r="10" spans="1:8" s="7" customFormat="1">
      <c r="A10" s="10" t="s">
        <v>16</v>
      </c>
      <c r="B10" s="47" t="s">
        <v>17</v>
      </c>
      <c r="C10" s="47" t="s">
        <v>32</v>
      </c>
      <c r="D10" s="144" t="s">
        <v>15</v>
      </c>
      <c r="E10" s="144"/>
      <c r="F10" s="145"/>
      <c r="G10" s="53"/>
    </row>
    <row r="11" spans="1:8" ht="60" customHeight="1">
      <c r="A11" s="11">
        <v>1</v>
      </c>
      <c r="B11" s="77" t="e">
        <f>VLOOKUP(VLOOKUP(A11,エントリー名簿!$J$5:$M$94,4,0),エントリー名簿!$B$5:$C$94,2,0)</f>
        <v>#N/A</v>
      </c>
      <c r="C11" s="13"/>
      <c r="D11" s="153"/>
      <c r="E11" s="154"/>
      <c r="F11" s="155"/>
    </row>
    <row r="12" spans="1:8" ht="60" customHeight="1">
      <c r="A12" s="11">
        <v>2</v>
      </c>
      <c r="B12" s="77" t="e">
        <f>VLOOKUP(VLOOKUP(A12,エントリー名簿!$J$5:$M$94,4,0),エントリー名簿!$B$5:$C$94,2,0)</f>
        <v>#N/A</v>
      </c>
      <c r="C12" s="13"/>
      <c r="D12" s="153"/>
      <c r="E12" s="154"/>
      <c r="F12" s="155"/>
    </row>
    <row r="13" spans="1:8" ht="60" customHeight="1">
      <c r="A13" s="11">
        <v>3</v>
      </c>
      <c r="B13" s="77" t="e">
        <f>VLOOKUP(VLOOKUP(A13,エントリー名簿!$J$5:$M$94,4,0),エントリー名簿!$B$5:$C$94,2,0)</f>
        <v>#N/A</v>
      </c>
      <c r="C13" s="13"/>
      <c r="D13" s="153"/>
      <c r="E13" s="154"/>
      <c r="F13" s="155"/>
    </row>
    <row r="14" spans="1:8" ht="60" customHeight="1" thickBot="1">
      <c r="A14" s="12">
        <v>4</v>
      </c>
      <c r="B14" s="78" t="e">
        <f>VLOOKUP(VLOOKUP(A14,エントリー名簿!$J$5:$M$94,4,0),エントリー名簿!$B$5:$C$94,2,0)</f>
        <v>#N/A</v>
      </c>
      <c r="C14" s="49"/>
      <c r="D14" s="156"/>
      <c r="E14" s="157"/>
      <c r="F14" s="158"/>
    </row>
    <row r="15" spans="1:8" ht="20.149999999999999" customHeight="1"/>
    <row r="16" spans="1:8" ht="20.149999999999999" customHeight="1"/>
  </sheetData>
  <sheetProtection password="CCA1" sheet="1" selectLockedCells="1"/>
  <dataConsolidate/>
  <mergeCells count="8">
    <mergeCell ref="A1:F1"/>
    <mergeCell ref="D11:F11"/>
    <mergeCell ref="D12:F12"/>
    <mergeCell ref="D13:F13"/>
    <mergeCell ref="D14:F14"/>
    <mergeCell ref="D10:F10"/>
    <mergeCell ref="D3:F3"/>
    <mergeCell ref="D5:F5"/>
  </mergeCells>
  <phoneticPr fontId="3"/>
  <conditionalFormatting sqref="D6:D8">
    <cfRule type="containsBlanks" dxfId="5" priority="2" stopIfTrue="1">
      <formula>LEN(TRIM(D6))=0</formula>
    </cfRule>
  </conditionalFormatting>
  <conditionalFormatting sqref="F6:F8">
    <cfRule type="containsBlanks" dxfId="4" priority="1" stopIfTrue="1">
      <formula>LEN(TRIM(F6))=0</formula>
    </cfRule>
  </conditionalFormatting>
  <dataValidations count="2">
    <dataValidation type="textLength" operator="greaterThanOrEqual" showInputMessage="1" showErrorMessage="1" sqref="A5:D5 H5:IV5" xr:uid="{00000000-0002-0000-0800-000000000000}">
      <formula1>10000000</formula1>
    </dataValidation>
    <dataValidation imeMode="off" allowBlank="1" showInputMessage="1" showErrorMessage="1" sqref="D6:D8 F6:F8" xr:uid="{00000000-0002-0000-0800-000001000000}"/>
  </dataValidations>
  <pageMargins left="0.98425196850393704" right="0.98425196850393704" top="1.1811023622047245" bottom="0.78740157480314965" header="0.78740157480314965" footer="1.1023622047244095"/>
  <pageSetup paperSize="9" orientation="portrait" r:id="rId1"/>
  <headerFooter>
    <oddHeader>&amp;C&amp;14沖縄県高等学校野球部対抗競技大会</oddHeader>
    <oddFooter>&amp;L&amp;14①守備位置に関係なく４名の名前を書いて下さい。
②当日変更しても構いませんが、選手名を書き換えて下さい。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入力方法</vt:lpstr>
      <vt:lpstr>エントリー名簿</vt:lpstr>
      <vt:lpstr>学校一覧</vt:lpstr>
      <vt:lpstr>①100ｍ</vt:lpstr>
      <vt:lpstr>②1500ｍ</vt:lpstr>
      <vt:lpstr>③1800ｍR</vt:lpstr>
      <vt:lpstr>④立三段跳び</vt:lpstr>
      <vt:lpstr>⑤遠投</vt:lpstr>
      <vt:lpstr>⑥塁間継投</vt:lpstr>
      <vt:lpstr>⑦塁間走</vt:lpstr>
      <vt:lpstr>⑧打撃</vt:lpstr>
      <vt:lpstr>チーム</vt:lpstr>
      <vt:lpstr>entry_s</vt:lpstr>
      <vt:lpstr>team_s</vt:lpstr>
      <vt:lpstr>①100ｍ!Criteria</vt:lpstr>
      <vt:lpstr>⑦塁間走!Criteria</vt:lpstr>
      <vt:lpstr>①100ｍ!Print_Area</vt:lpstr>
      <vt:lpstr>②1500ｍ!Print_Area</vt:lpstr>
      <vt:lpstr>③1800ｍR!Print_Area</vt:lpstr>
      <vt:lpstr>④立三段跳び!Print_Area</vt:lpstr>
      <vt:lpstr>⑤遠投!Print_Area</vt:lpstr>
      <vt:lpstr>⑥塁間継投!Print_Area</vt:lpstr>
      <vt:lpstr>⑦塁間走!Print_Area</vt:lpstr>
      <vt:lpstr>⑧打撃!Print_Area</vt:lpstr>
      <vt:lpstr>entry_s!Print_Area</vt:lpstr>
      <vt:lpstr>team_s!Print_Area</vt:lpstr>
      <vt:lpstr>エントリー名簿!Print_Area</vt:lpstr>
      <vt:lpstr>チーム!Print_Area</vt:lpstr>
      <vt:lpstr>エントリー名簿!Print_Titles</vt:lpstr>
      <vt:lpstr>チーム!Print_Titles</vt:lpstr>
      <vt:lpstr>入力方法!Print_Titles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高野連情報部 沖縄県</cp:lastModifiedBy>
  <cp:lastPrinted>2016-12-07T03:01:13Z</cp:lastPrinted>
  <dcterms:created xsi:type="dcterms:W3CDTF">2013-08-12T04:09:59Z</dcterms:created>
  <dcterms:modified xsi:type="dcterms:W3CDTF">2024-12-10T06:03:51Z</dcterms:modified>
</cp:coreProperties>
</file>